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E:\Users\Marijana\Desktop\PRORAČUN 2022\3. KONSOLIDIRANO_IZVJEŠĆE_1_6_2022\"/>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21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B290" i="9"/>
  <c r="F289" i="9"/>
  <c r="H288" i="9"/>
  <c r="E288" i="9" s="1"/>
  <c r="G288" i="9"/>
  <c r="F288" i="9"/>
  <c r="F287" i="9"/>
  <c r="F286" i="9"/>
  <c r="H285" i="9"/>
  <c r="G285" i="9"/>
  <c r="F285" i="9"/>
  <c r="E285" i="9"/>
  <c r="B285" i="9" s="1"/>
  <c r="H284" i="9"/>
  <c r="G284" i="9"/>
  <c r="F284" i="9"/>
  <c r="F275" i="9" s="1"/>
  <c r="H283" i="9"/>
  <c r="G283" i="9"/>
  <c r="F283" i="9"/>
  <c r="E283" i="9"/>
  <c r="B283" i="9" s="1"/>
  <c r="F282" i="9"/>
  <c r="H281" i="9"/>
  <c r="E281" i="9" s="1"/>
  <c r="G281" i="9"/>
  <c r="F281" i="9"/>
  <c r="B281" i="9"/>
  <c r="H280" i="9"/>
  <c r="G280" i="9"/>
  <c r="F280" i="9"/>
  <c r="E280" i="9"/>
  <c r="B280" i="9" s="1"/>
  <c r="H279" i="9"/>
  <c r="E279" i="9" s="1"/>
  <c r="G279" i="9"/>
  <c r="F279" i="9"/>
  <c r="B279" i="9"/>
  <c r="F278" i="9"/>
  <c r="F277" i="9"/>
  <c r="F276" i="9"/>
  <c r="L274" i="9"/>
  <c r="F274" i="9" s="1"/>
  <c r="H274" i="9"/>
  <c r="I273" i="9"/>
  <c r="H273" i="9"/>
  <c r="F273" i="9"/>
  <c r="E272" i="9"/>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F246" i="9" s="1"/>
  <c r="E246" i="9"/>
  <c r="B246" i="9" s="1"/>
  <c r="M245" i="9"/>
  <c r="L245" i="9"/>
  <c r="F245" i="9"/>
  <c r="E245" i="9"/>
  <c r="B245" i="9"/>
  <c r="M244" i="9"/>
  <c r="L244" i="9"/>
  <c r="F244" i="9" s="1"/>
  <c r="E244" i="9"/>
  <c r="B244" i="9" s="1"/>
  <c r="M243" i="9"/>
  <c r="L243" i="9"/>
  <c r="F243" i="9"/>
  <c r="E243" i="9"/>
  <c r="B243" i="9"/>
  <c r="M242" i="9"/>
  <c r="L242" i="9"/>
  <c r="F242" i="9" s="1"/>
  <c r="E242" i="9"/>
  <c r="B242" i="9" s="1"/>
  <c r="M241" i="9"/>
  <c r="L241" i="9"/>
  <c r="F241" i="9"/>
  <c r="E241" i="9"/>
  <c r="B241" i="9"/>
  <c r="M240" i="9"/>
  <c r="L240" i="9"/>
  <c r="F240" i="9" s="1"/>
  <c r="E240" i="9"/>
  <c r="B240" i="9" s="1"/>
  <c r="M239" i="9"/>
  <c r="L239" i="9"/>
  <c r="F239" i="9"/>
  <c r="E239" i="9"/>
  <c r="B239" i="9"/>
  <c r="M238" i="9"/>
  <c r="L238" i="9"/>
  <c r="F238" i="9" s="1"/>
  <c r="E238" i="9"/>
  <c r="B238" i="9" s="1"/>
  <c r="M237" i="9"/>
  <c r="L237" i="9"/>
  <c r="F237" i="9"/>
  <c r="E237" i="9"/>
  <c r="B237" i="9"/>
  <c r="M236" i="9"/>
  <c r="L236" i="9"/>
  <c r="F236" i="9" s="1"/>
  <c r="E236" i="9"/>
  <c r="B236" i="9" s="1"/>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M228" i="9"/>
  <c r="L228" i="9"/>
  <c r="F228" i="9" s="1"/>
  <c r="E228" i="9"/>
  <c r="B228" i="9" s="1"/>
  <c r="M227" i="9"/>
  <c r="L227" i="9"/>
  <c r="F227" i="9"/>
  <c r="E227" i="9"/>
  <c r="B227" i="9"/>
  <c r="M226" i="9"/>
  <c r="L226" i="9"/>
  <c r="E226" i="9"/>
  <c r="H225" i="9"/>
  <c r="G225" i="9"/>
  <c r="F225" i="9"/>
  <c r="M224" i="9"/>
  <c r="L224" i="9"/>
  <c r="F224" i="9" s="1"/>
  <c r="E224" i="9"/>
  <c r="B224" i="9" s="1"/>
  <c r="M223" i="9"/>
  <c r="L223" i="9"/>
  <c r="F223" i="9"/>
  <c r="E223" i="9"/>
  <c r="B223" i="9"/>
  <c r="M222" i="9"/>
  <c r="L222" i="9"/>
  <c r="E222" i="9"/>
  <c r="M221" i="9"/>
  <c r="L221" i="9"/>
  <c r="F221" i="9" s="1"/>
  <c r="B221" i="9" s="1"/>
  <c r="E221" i="9"/>
  <c r="M220" i="9"/>
  <c r="L220" i="9"/>
  <c r="E220" i="9"/>
  <c r="M219" i="9"/>
  <c r="L219" i="9"/>
  <c r="F219" i="9"/>
  <c r="E219" i="9"/>
  <c r="B219" i="9"/>
  <c r="M218" i="9"/>
  <c r="L218" i="9"/>
  <c r="E218" i="9"/>
  <c r="M217" i="9"/>
  <c r="L217" i="9"/>
  <c r="F217" i="9"/>
  <c r="E217" i="9"/>
  <c r="B217" i="9"/>
  <c r="M216" i="9"/>
  <c r="L216" i="9"/>
  <c r="E216" i="9"/>
  <c r="M215" i="9"/>
  <c r="L215" i="9"/>
  <c r="F215" i="9"/>
  <c r="E215" i="9"/>
  <c r="B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F142" i="9"/>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G115" i="9"/>
  <c r="F115" i="9"/>
  <c r="E115" i="9"/>
  <c r="B115" i="9" s="1"/>
  <c r="H114" i="9"/>
  <c r="G114" i="9"/>
  <c r="F114" i="9"/>
  <c r="E114" i="9"/>
  <c r="B114" i="9"/>
  <c r="H113" i="9"/>
  <c r="G113" i="9"/>
  <c r="F113" i="9"/>
  <c r="E113" i="9"/>
  <c r="B113" i="9" s="1"/>
  <c r="H112" i="9"/>
  <c r="E112" i="9" s="1"/>
  <c r="B112" i="9" s="1"/>
  <c r="G112" i="9"/>
  <c r="F112" i="9"/>
  <c r="H111" i="9"/>
  <c r="G111" i="9"/>
  <c r="F111" i="9"/>
  <c r="E111" i="9"/>
  <c r="B111" i="9" s="1"/>
  <c r="H110" i="9"/>
  <c r="G110" i="9"/>
  <c r="F110" i="9"/>
  <c r="E110" i="9"/>
  <c r="B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G100" i="9"/>
  <c r="F100" i="9"/>
  <c r="E100" i="9"/>
  <c r="B100" i="9"/>
  <c r="H99" i="9"/>
  <c r="G99" i="9"/>
  <c r="F99" i="9"/>
  <c r="E99" i="9"/>
  <c r="B99" i="9" s="1"/>
  <c r="H98" i="9"/>
  <c r="G98" i="9"/>
  <c r="F98" i="9"/>
  <c r="E98" i="9"/>
  <c r="B98" i="9"/>
  <c r="H97" i="9"/>
  <c r="G97" i="9"/>
  <c r="F97" i="9"/>
  <c r="E97" i="9"/>
  <c r="B97" i="9" s="1"/>
  <c r="H96" i="9"/>
  <c r="G96" i="9"/>
  <c r="F96" i="9"/>
  <c r="E96" i="9"/>
  <c r="B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G88" i="9"/>
  <c r="F88" i="9"/>
  <c r="E88" i="9"/>
  <c r="B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G76" i="9"/>
  <c r="F76" i="9"/>
  <c r="E76" i="9"/>
  <c r="B76" i="9"/>
  <c r="H75" i="9"/>
  <c r="G75" i="9"/>
  <c r="F75" i="9"/>
  <c r="E75" i="9"/>
  <c r="B75" i="9" s="1"/>
  <c r="H74" i="9"/>
  <c r="E74" i="9" s="1"/>
  <c r="B74" i="9" s="1"/>
  <c r="G74" i="9"/>
  <c r="F74" i="9"/>
  <c r="H73" i="9"/>
  <c r="G73" i="9"/>
  <c r="F73" i="9"/>
  <c r="E73" i="9"/>
  <c r="B73" i="9" s="1"/>
  <c r="H72" i="9"/>
  <c r="G72" i="9"/>
  <c r="F72" i="9"/>
  <c r="E72" i="9"/>
  <c r="B72" i="9"/>
  <c r="H71" i="9"/>
  <c r="G71" i="9"/>
  <c r="F71" i="9"/>
  <c r="E71" i="9"/>
  <c r="B71" i="9" s="1"/>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G65" i="9"/>
  <c r="F65" i="9"/>
  <c r="E65" i="9"/>
  <c r="B65" i="9" s="1"/>
  <c r="H64" i="9"/>
  <c r="G64" i="9"/>
  <c r="F64" i="9"/>
  <c r="E64" i="9"/>
  <c r="B64" i="9"/>
  <c r="H63" i="9"/>
  <c r="G63" i="9"/>
  <c r="F63" i="9"/>
  <c r="E63" i="9"/>
  <c r="B63" i="9" s="1"/>
  <c r="H62" i="9"/>
  <c r="G62" i="9"/>
  <c r="F62" i="9"/>
  <c r="E62" i="9"/>
  <c r="B62" i="9" s="1"/>
  <c r="H61" i="9"/>
  <c r="G61" i="9"/>
  <c r="F61" i="9"/>
  <c r="E61" i="9"/>
  <c r="B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G51" i="9"/>
  <c r="F51" i="9"/>
  <c r="E51" i="9"/>
  <c r="B51" i="9"/>
  <c r="H50" i="9"/>
  <c r="G50" i="9"/>
  <c r="F50" i="9"/>
  <c r="E50" i="9"/>
  <c r="B50" i="9" s="1"/>
  <c r="H49" i="9"/>
  <c r="E49" i="9" s="1"/>
  <c r="B49" i="9" s="1"/>
  <c r="G49" i="9"/>
  <c r="F49" i="9"/>
  <c r="H48" i="9"/>
  <c r="G48" i="9"/>
  <c r="F48" i="9"/>
  <c r="E48" i="9"/>
  <c r="B48" i="9" s="1"/>
  <c r="H47" i="9"/>
  <c r="G47" i="9"/>
  <c r="F47" i="9"/>
  <c r="E47" i="9"/>
  <c r="B47" i="9"/>
  <c r="H46" i="9"/>
  <c r="E46" i="9" s="1"/>
  <c r="B46" i="9" s="1"/>
  <c r="G46" i="9"/>
  <c r="F46" i="9"/>
  <c r="H45" i="9"/>
  <c r="G45" i="9"/>
  <c r="F45" i="9"/>
  <c r="H44" i="9"/>
  <c r="G44" i="9"/>
  <c r="F44" i="9"/>
  <c r="E44" i="9"/>
  <c r="B44" i="9" s="1"/>
  <c r="H43" i="9"/>
  <c r="G43" i="9"/>
  <c r="F43" i="9"/>
  <c r="H42" i="9"/>
  <c r="E42" i="9" s="1"/>
  <c r="B42" i="9" s="1"/>
  <c r="G42" i="9"/>
  <c r="F42" i="9"/>
  <c r="H41" i="9"/>
  <c r="G41" i="9"/>
  <c r="F41" i="9"/>
  <c r="E41" i="9"/>
  <c r="B41" i="9"/>
  <c r="H40" i="9"/>
  <c r="E40" i="9" s="1"/>
  <c r="B40" i="9" s="1"/>
  <c r="G40" i="9"/>
  <c r="F40" i="9"/>
  <c r="H39" i="9"/>
  <c r="G39" i="9"/>
  <c r="F39" i="9"/>
  <c r="E39" i="9"/>
  <c r="B39" i="9" s="1"/>
  <c r="H38" i="9"/>
  <c r="G38" i="9"/>
  <c r="F38" i="9"/>
  <c r="E38" i="9"/>
  <c r="B38" i="9" s="1"/>
  <c r="H37" i="9"/>
  <c r="E37" i="9" s="1"/>
  <c r="B37" i="9" s="1"/>
  <c r="G37" i="9"/>
  <c r="F37" i="9"/>
  <c r="H36" i="9"/>
  <c r="G36" i="9"/>
  <c r="F36" i="9"/>
  <c r="E36" i="9"/>
  <c r="B36" i="9" s="1"/>
  <c r="H35" i="9"/>
  <c r="G35" i="9"/>
  <c r="F35" i="9"/>
  <c r="E35" i="9"/>
  <c r="B35" i="9"/>
  <c r="H34" i="9"/>
  <c r="E34" i="9" s="1"/>
  <c r="B34" i="9" s="1"/>
  <c r="G34" i="9"/>
  <c r="F34" i="9"/>
  <c r="H33" i="9"/>
  <c r="G33" i="9"/>
  <c r="F33" i="9"/>
  <c r="E33" i="9"/>
  <c r="B33" i="9"/>
  <c r="H32" i="9"/>
  <c r="G32" i="9"/>
  <c r="F32" i="9"/>
  <c r="E32" i="9"/>
  <c r="B32" i="9" s="1"/>
  <c r="H31" i="9"/>
  <c r="G31" i="9"/>
  <c r="F31" i="9"/>
  <c r="E31" i="9"/>
  <c r="B31" i="9"/>
  <c r="H30" i="9"/>
  <c r="G30" i="9"/>
  <c r="F30" i="9"/>
  <c r="E30" i="9"/>
  <c r="B30" i="9" s="1"/>
  <c r="H29" i="9"/>
  <c r="E29" i="9" s="1"/>
  <c r="B29" i="9" s="1"/>
  <c r="G29" i="9"/>
  <c r="F29" i="9"/>
  <c r="H28" i="9"/>
  <c r="G28" i="9"/>
  <c r="F28" i="9"/>
  <c r="E28" i="9"/>
  <c r="B28" i="9" s="1"/>
  <c r="H27" i="9"/>
  <c r="G27" i="9"/>
  <c r="F27" i="9"/>
  <c r="H26" i="9"/>
  <c r="G26" i="9"/>
  <c r="F26" i="9"/>
  <c r="H25" i="9"/>
  <c r="E25" i="9" s="1"/>
  <c r="B25" i="9" s="1"/>
  <c r="G25" i="9"/>
  <c r="F25" i="9"/>
  <c r="H24" i="9"/>
  <c r="G24" i="9"/>
  <c r="F24" i="9"/>
  <c r="E24" i="9"/>
  <c r="B24" i="9" s="1"/>
  <c r="H23" i="9"/>
  <c r="E23" i="9" s="1"/>
  <c r="B23" i="9" s="1"/>
  <c r="G23" i="9"/>
  <c r="F23" i="9"/>
  <c r="H22" i="9"/>
  <c r="G22" i="9"/>
  <c r="F22" i="9"/>
  <c r="E22" i="9"/>
  <c r="B22" i="9"/>
  <c r="H21" i="9"/>
  <c r="G21" i="9"/>
  <c r="F21" i="9"/>
  <c r="E21" i="9"/>
  <c r="B21" i="9" s="1"/>
  <c r="F20" i="9"/>
  <c r="F4" i="9"/>
  <c r="O3" i="9"/>
  <c r="G274" i="9" s="1"/>
  <c r="I3" i="9"/>
  <c r="H3" i="9"/>
  <c r="G3" i="9"/>
  <c r="D101" i="8"/>
  <c r="D95" i="8"/>
  <c r="D90" i="8"/>
  <c r="D85" i="8"/>
  <c r="D80" i="8"/>
  <c r="D75" i="8"/>
  <c r="D70" i="8"/>
  <c r="D65" i="8"/>
  <c r="D60" i="8"/>
  <c r="D55" i="8"/>
  <c r="D50" i="8"/>
  <c r="D49" i="8" s="1"/>
  <c r="D44" i="8"/>
  <c r="D36" i="8"/>
  <c r="D26" i="8"/>
  <c r="D24" i="8" s="1"/>
  <c r="D18" i="8"/>
  <c r="D8" i="8"/>
  <c r="D6" i="8"/>
  <c r="C1481" i="1" s="1"/>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239" i="5"/>
  <c r="F239"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87" i="5"/>
  <c r="D87" i="5"/>
  <c r="F87" i="5" s="1"/>
  <c r="F86" i="5"/>
  <c r="F85" i="5"/>
  <c r="F84" i="5"/>
  <c r="F83" i="5"/>
  <c r="F82" i="5"/>
  <c r="F81" i="5"/>
  <c r="F80" i="5"/>
  <c r="E79" i="5"/>
  <c r="D79" i="5"/>
  <c r="F79" i="5" s="1"/>
  <c r="E78" i="5"/>
  <c r="D78" i="5"/>
  <c r="F78" i="5" s="1"/>
  <c r="F77" i="5"/>
  <c r="F76" i="5"/>
  <c r="F75" i="5"/>
  <c r="F74" i="5"/>
  <c r="F73" i="5"/>
  <c r="F72" i="5"/>
  <c r="F71" i="5"/>
  <c r="E70" i="5"/>
  <c r="E69" i="5" s="1"/>
  <c r="E68"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E6" i="5" s="1"/>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D580" i="4" s="1"/>
  <c r="F580" i="4" s="1"/>
  <c r="E580"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D528" i="4" s="1"/>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E484" i="4"/>
  <c r="F483" i="4"/>
  <c r="F482" i="4"/>
  <c r="E481" i="4"/>
  <c r="D481" i="4"/>
  <c r="F481" i="4" s="1"/>
  <c r="F480" i="4"/>
  <c r="F479" i="4"/>
  <c r="E478" i="4"/>
  <c r="E472" i="4" s="1"/>
  <c r="E420" i="4" s="1"/>
  <c r="D478" i="4"/>
  <c r="F478" i="4" s="1"/>
  <c r="F477" i="4"/>
  <c r="F476" i="4"/>
  <c r="F475" i="4"/>
  <c r="F474" i="4"/>
  <c r="E473" i="4"/>
  <c r="D473" i="4"/>
  <c r="D472" i="4" s="1"/>
  <c r="F472" i="4" s="1"/>
  <c r="F471" i="4"/>
  <c r="F470" i="4"/>
  <c r="E469" i="4"/>
  <c r="D469" i="4"/>
  <c r="F469" i="4" s="1"/>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8" i="4"/>
  <c r="F418" i="4" s="1"/>
  <c r="E417" i="4"/>
  <c r="D417" i="4"/>
  <c r="E416" i="4"/>
  <c r="D411" i="1" s="1"/>
  <c r="H411" i="1" s="1"/>
  <c r="D416" i="4"/>
  <c r="D643" i="4" s="1"/>
  <c r="F411" i="4"/>
  <c r="F410" i="4"/>
  <c r="F409" i="4"/>
  <c r="F406" i="4"/>
  <c r="F405" i="4"/>
  <c r="F404" i="4"/>
  <c r="F403" i="4"/>
  <c r="E402" i="4"/>
  <c r="D402" i="4"/>
  <c r="F402" i="4" s="1"/>
  <c r="F401" i="4"/>
  <c r="E400" i="4"/>
  <c r="D400" i="4"/>
  <c r="F400" i="4" s="1"/>
  <c r="F399" i="4"/>
  <c r="F398" i="4"/>
  <c r="E397" i="4"/>
  <c r="E396" i="4" s="1"/>
  <c r="D397" i="4"/>
  <c r="F397" i="4" s="1"/>
  <c r="F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F362" i="4"/>
  <c r="F361" i="4"/>
  <c r="F360" i="4"/>
  <c r="F359" i="4"/>
  <c r="F358" i="4"/>
  <c r="F357" i="4"/>
  <c r="E356" i="4"/>
  <c r="D356" i="4"/>
  <c r="F356" i="4" s="1"/>
  <c r="F355" i="4"/>
  <c r="F354" i="4"/>
  <c r="F353" i="4"/>
  <c r="E352" i="4"/>
  <c r="D352" i="4"/>
  <c r="D351" i="4" s="1"/>
  <c r="F351" i="4" s="1"/>
  <c r="E351" i="4"/>
  <c r="F349" i="4"/>
  <c r="E348" i="4"/>
  <c r="D348" i="4"/>
  <c r="F348" i="4" s="1"/>
  <c r="F347" i="4"/>
  <c r="F346" i="4"/>
  <c r="E345" i="4"/>
  <c r="E344" i="4" s="1"/>
  <c r="D345" i="4"/>
  <c r="F345" i="4" s="1"/>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E311" i="4" s="1"/>
  <c r="D317" i="4"/>
  <c r="F317" i="4" s="1"/>
  <c r="F316" i="4"/>
  <c r="F315" i="4"/>
  <c r="F314" i="4"/>
  <c r="F313" i="4"/>
  <c r="E312" i="4"/>
  <c r="D312" i="4"/>
  <c r="D311" i="4" s="1"/>
  <c r="F311" i="4" s="1"/>
  <c r="F310" i="4"/>
  <c r="F309" i="4"/>
  <c r="F308" i="4"/>
  <c r="F307" i="4"/>
  <c r="F306" i="4"/>
  <c r="F305" i="4"/>
  <c r="E304" i="4"/>
  <c r="D304" i="4"/>
  <c r="F304" i="4" s="1"/>
  <c r="F303" i="4"/>
  <c r="F302" i="4"/>
  <c r="F301" i="4"/>
  <c r="E300" i="4"/>
  <c r="D300" i="4"/>
  <c r="D299"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E259" i="4"/>
  <c r="E252" i="4" s="1"/>
  <c r="D248" i="1" s="1"/>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4" i="4" s="1"/>
  <c r="D163"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D133" i="4"/>
  <c r="F133" i="4" s="1"/>
  <c r="F132" i="4"/>
  <c r="F131" i="4"/>
  <c r="F130" i="4"/>
  <c r="F129" i="4"/>
  <c r="E128" i="4"/>
  <c r="D128" i="4"/>
  <c r="F128" i="4" s="1"/>
  <c r="F127" i="4"/>
  <c r="F126" i="4"/>
  <c r="E125" i="4"/>
  <c r="D125" i="4"/>
  <c r="F125" i="4" s="1"/>
  <c r="E124" i="4"/>
  <c r="F123" i="4"/>
  <c r="F122" i="4"/>
  <c r="F121" i="4"/>
  <c r="E120" i="4"/>
  <c r="D120" i="4"/>
  <c r="F120" i="4" s="1"/>
  <c r="F119" i="4"/>
  <c r="F118" i="4"/>
  <c r="F117" i="4"/>
  <c r="F116" i="4"/>
  <c r="F115" i="4"/>
  <c r="F114" i="4"/>
  <c r="F113" i="4"/>
  <c r="E112" i="4"/>
  <c r="D108" i="1" s="1"/>
  <c r="D112" i="4"/>
  <c r="F111" i="4"/>
  <c r="F110" i="4"/>
  <c r="F109" i="4"/>
  <c r="F108" i="4"/>
  <c r="E107" i="4"/>
  <c r="D103" i="1" s="1"/>
  <c r="D107" i="4"/>
  <c r="E106" i="4"/>
  <c r="D102" i="1" s="1"/>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3" i="4" s="1"/>
  <c r="F81" i="4"/>
  <c r="F80" i="4"/>
  <c r="F79" i="4"/>
  <c r="F78" i="4"/>
  <c r="E77" i="4"/>
  <c r="D77" i="4"/>
  <c r="F77" i="4" s="1"/>
  <c r="F76" i="4"/>
  <c r="F75" i="4"/>
  <c r="E74" i="4"/>
  <c r="D70" i="1" s="1"/>
  <c r="D74" i="4"/>
  <c r="F74" i="4" s="1"/>
  <c r="F73" i="4"/>
  <c r="F72" i="4"/>
  <c r="E71" i="4"/>
  <c r="D71" i="4"/>
  <c r="F71" i="4" s="1"/>
  <c r="F70" i="4"/>
  <c r="F69" i="4"/>
  <c r="E68" i="4"/>
  <c r="D68" i="4"/>
  <c r="F68" i="4" s="1"/>
  <c r="F67" i="4"/>
  <c r="F66" i="4"/>
  <c r="E65" i="4"/>
  <c r="D65" i="4"/>
  <c r="F65" i="4" s="1"/>
  <c r="F64" i="4"/>
  <c r="F63" i="4"/>
  <c r="E62" i="4"/>
  <c r="D62" i="4"/>
  <c r="F62" i="4" s="1"/>
  <c r="F61" i="4"/>
  <c r="F60" i="4"/>
  <c r="E59" i="4"/>
  <c r="D55" i="1" s="1"/>
  <c r="D59" i="4"/>
  <c r="F58" i="4"/>
  <c r="F57" i="4"/>
  <c r="F56" i="4"/>
  <c r="F55" i="4"/>
  <c r="E54" i="4"/>
  <c r="D54" i="4"/>
  <c r="F54" i="4" s="1"/>
  <c r="F53" i="4"/>
  <c r="F52" i="4"/>
  <c r="E51" i="4"/>
  <c r="D51" i="4"/>
  <c r="F51" i="4" s="1"/>
  <c r="E50" i="4"/>
  <c r="D46" i="1" s="1"/>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G22" i="3"/>
  <c r="B22" i="3"/>
  <c r="I21" i="3"/>
  <c r="G21" i="3"/>
  <c r="B21" i="3"/>
  <c r="I20" i="3"/>
  <c r="G20" i="3"/>
  <c r="B20" i="3"/>
  <c r="G19" i="3"/>
  <c r="B19" i="3"/>
  <c r="G18" i="3"/>
  <c r="B18" i="3"/>
  <c r="G17" i="3"/>
  <c r="B17" i="3"/>
  <c r="G16" i="3"/>
  <c r="B16" i="3"/>
  <c r="H10" i="3" a="1"/>
  <c r="H10" i="3" s="1"/>
  <c r="L3" i="9" s="1"/>
  <c r="H1580" i="1"/>
  <c r="C1580" i="1"/>
  <c r="G1580" i="1" s="1"/>
  <c r="G1579" i="1"/>
  <c r="C1579" i="1"/>
  <c r="H1579" i="1" s="1"/>
  <c r="C1578" i="1"/>
  <c r="G1578" i="1" s="1"/>
  <c r="G1577" i="1"/>
  <c r="C1577" i="1"/>
  <c r="H1577" i="1" s="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G1519" i="1"/>
  <c r="C1519" i="1"/>
  <c r="H1519" i="1" s="1"/>
  <c r="C1516" i="1"/>
  <c r="G1515" i="1"/>
  <c r="C1515" i="1"/>
  <c r="H1515" i="1" s="1"/>
  <c r="C1514" i="1"/>
  <c r="G1513" i="1"/>
  <c r="C1513" i="1"/>
  <c r="H1513" i="1" s="1"/>
  <c r="C1512" i="1"/>
  <c r="G1511" i="1"/>
  <c r="C1511" i="1"/>
  <c r="H1511" i="1" s="1"/>
  <c r="C1510" i="1"/>
  <c r="G1509" i="1"/>
  <c r="C1509" i="1"/>
  <c r="H1509" i="1" s="1"/>
  <c r="C1508" i="1"/>
  <c r="C1507" i="1"/>
  <c r="H1507" i="1" s="1"/>
  <c r="C1506" i="1"/>
  <c r="G1505" i="1"/>
  <c r="C1505" i="1"/>
  <c r="H1505" i="1" s="1"/>
  <c r="C1504" i="1"/>
  <c r="C1503" i="1"/>
  <c r="H1503" i="1" s="1"/>
  <c r="C1502" i="1"/>
  <c r="C1501" i="1"/>
  <c r="H1501" i="1" s="1"/>
  <c r="C1500" i="1"/>
  <c r="C1499" i="1"/>
  <c r="H1499" i="1" s="1"/>
  <c r="C1498" i="1"/>
  <c r="G1497" i="1"/>
  <c r="C1497" i="1"/>
  <c r="H1497" i="1" s="1"/>
  <c r="C1496" i="1"/>
  <c r="G1495" i="1"/>
  <c r="C1495" i="1"/>
  <c r="H1495" i="1" s="1"/>
  <c r="C1494" i="1"/>
  <c r="G1493" i="1"/>
  <c r="C1493" i="1"/>
  <c r="H1493" i="1" s="1"/>
  <c r="C1492" i="1"/>
  <c r="C1491" i="1"/>
  <c r="H1491" i="1" s="1"/>
  <c r="C1490" i="1"/>
  <c r="G1489" i="1"/>
  <c r="C1489" i="1"/>
  <c r="H1489" i="1" s="1"/>
  <c r="C1488" i="1"/>
  <c r="C1487" i="1"/>
  <c r="H1487" i="1" s="1"/>
  <c r="C1486" i="1"/>
  <c r="G1485" i="1"/>
  <c r="C1485" i="1"/>
  <c r="H1485" i="1" s="1"/>
  <c r="C1484" i="1"/>
  <c r="C1483" i="1"/>
  <c r="H1483" i="1" s="1"/>
  <c r="C1482"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H1444" i="1" s="1"/>
  <c r="C1444" i="1"/>
  <c r="J1443" i="1"/>
  <c r="D1443" i="1"/>
  <c r="H1443" i="1" s="1"/>
  <c r="C1443" i="1"/>
  <c r="D1442" i="1"/>
  <c r="H1442" i="1" s="1"/>
  <c r="C1442" i="1"/>
  <c r="J1441" i="1"/>
  <c r="D1441" i="1"/>
  <c r="H1441" i="1" s="1"/>
  <c r="C1441" i="1"/>
  <c r="D1440" i="1"/>
  <c r="H1440" i="1" s="1"/>
  <c r="C1440" i="1"/>
  <c r="J1439" i="1"/>
  <c r="D1439" i="1"/>
  <c r="H1439" i="1" s="1"/>
  <c r="C1439" i="1"/>
  <c r="H1438" i="1"/>
  <c r="D1438" i="1"/>
  <c r="C1438" i="1"/>
  <c r="G1438" i="1" s="1"/>
  <c r="D1437" i="1"/>
  <c r="H1437" i="1" s="1"/>
  <c r="C1437" i="1"/>
  <c r="H1436" i="1"/>
  <c r="D1436" i="1"/>
  <c r="C1436" i="1"/>
  <c r="G1436" i="1" s="1"/>
  <c r="D1435" i="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D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D1358" i="1"/>
  <c r="C1358" i="1"/>
  <c r="G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D1045" i="1"/>
  <c r="C1045" i="1"/>
  <c r="H1045" i="1" s="1"/>
  <c r="D1044" i="1"/>
  <c r="C1044" i="1"/>
  <c r="H1044" i="1" s="1"/>
  <c r="D1043" i="1"/>
  <c r="C1043" i="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D984"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D661" i="1"/>
  <c r="C661" i="1"/>
  <c r="H661" i="1" s="1"/>
  <c r="D660" i="1"/>
  <c r="C660" i="1"/>
  <c r="H660" i="1" s="1"/>
  <c r="D659" i="1"/>
  <c r="C659" i="1"/>
  <c r="H659" i="1" s="1"/>
  <c r="D658" i="1"/>
  <c r="C658" i="1"/>
  <c r="H658" i="1" s="1"/>
  <c r="D657" i="1"/>
  <c r="C657" i="1"/>
  <c r="H657" i="1" s="1"/>
  <c r="D656" i="1"/>
  <c r="C656" i="1"/>
  <c r="H656" i="1" s="1"/>
  <c r="D655" i="1"/>
  <c r="C655" i="1"/>
  <c r="H655" i="1" s="1"/>
  <c r="D654" i="1"/>
  <c r="C654" i="1"/>
  <c r="D653" i="1"/>
  <c r="C653" i="1"/>
  <c r="H653" i="1" s="1"/>
  <c r="D652" i="1"/>
  <c r="C652" i="1"/>
  <c r="H652" i="1" s="1"/>
  <c r="D651" i="1"/>
  <c r="C651" i="1"/>
  <c r="H651" i="1" s="1"/>
  <c r="D650" i="1"/>
  <c r="C650" i="1"/>
  <c r="H650" i="1" s="1"/>
  <c r="D649" i="1"/>
  <c r="C649" i="1"/>
  <c r="H649" i="1" s="1"/>
  <c r="D648" i="1"/>
  <c r="C648" i="1"/>
  <c r="D647" i="1"/>
  <c r="C647" i="1"/>
  <c r="H647" i="1" s="1"/>
  <c r="D646" i="1"/>
  <c r="C646" i="1"/>
  <c r="D644" i="1"/>
  <c r="C644" i="1"/>
  <c r="D643" i="1"/>
  <c r="C643" i="1"/>
  <c r="D642" i="1"/>
  <c r="C642" i="1"/>
  <c r="D641" i="1"/>
  <c r="C641" i="1"/>
  <c r="H641" i="1" s="1"/>
  <c r="C637" i="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C523" i="1"/>
  <c r="C522" i="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D414" i="1"/>
  <c r="D413" i="1"/>
  <c r="C413" i="1"/>
  <c r="G413" i="1" s="1"/>
  <c r="C412" i="1"/>
  <c r="C411" i="1"/>
  <c r="D406" i="1"/>
  <c r="H406" i="1" s="1"/>
  <c r="C406" i="1"/>
  <c r="G406" i="1" s="1"/>
  <c r="D405" i="1"/>
  <c r="H405" i="1" s="1"/>
  <c r="C405" i="1"/>
  <c r="G405" i="1" s="1"/>
  <c r="D404" i="1"/>
  <c r="H404" i="1" s="1"/>
  <c r="C404" i="1"/>
  <c r="G404"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C392" i="1"/>
  <c r="G392" i="1" s="1"/>
  <c r="D391" i="1"/>
  <c r="C391" i="1"/>
  <c r="G391" i="1" s="1"/>
  <c r="D390" i="1"/>
  <c r="C390" i="1"/>
  <c r="G390" i="1" s="1"/>
  <c r="D389" i="1"/>
  <c r="C389" i="1"/>
  <c r="G389" i="1" s="1"/>
  <c r="D388" i="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D373" i="1"/>
  <c r="C373" i="1"/>
  <c r="G373" i="1" s="1"/>
  <c r="D372" i="1"/>
  <c r="C372" i="1"/>
  <c r="G372" i="1" s="1"/>
  <c r="D371" i="1"/>
  <c r="C371" i="1"/>
  <c r="G371" i="1" s="1"/>
  <c r="D370" i="1"/>
  <c r="C370" i="1"/>
  <c r="G370" i="1" s="1"/>
  <c r="D369" i="1"/>
  <c r="C369" i="1"/>
  <c r="G369" i="1" s="1"/>
  <c r="D368" i="1"/>
  <c r="C368" i="1"/>
  <c r="G368" i="1" s="1"/>
  <c r="D367" i="1"/>
  <c r="C367" i="1"/>
  <c r="G367" i="1" s="1"/>
  <c r="D366" i="1"/>
  <c r="C366" i="1"/>
  <c r="G366" i="1" s="1"/>
  <c r="D365" i="1"/>
  <c r="C365" i="1"/>
  <c r="D364" i="1"/>
  <c r="C364" i="1"/>
  <c r="D363" i="1"/>
  <c r="C363" i="1"/>
  <c r="D362" i="1"/>
  <c r="C362" i="1"/>
  <c r="G362" i="1" s="1"/>
  <c r="D361" i="1"/>
  <c r="C361" i="1"/>
  <c r="D360" i="1"/>
  <c r="C360" i="1"/>
  <c r="G360" i="1" s="1"/>
  <c r="D359" i="1"/>
  <c r="C359" i="1"/>
  <c r="C358" i="1"/>
  <c r="D357" i="1"/>
  <c r="C357" i="1"/>
  <c r="G357" i="1" s="1"/>
  <c r="D356" i="1"/>
  <c r="C356" i="1"/>
  <c r="G356" i="1" s="1"/>
  <c r="D355" i="1"/>
  <c r="C355" i="1"/>
  <c r="G355" i="1" s="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C346" i="1"/>
  <c r="G346" i="1" s="1"/>
  <c r="D344" i="1"/>
  <c r="C344" i="1"/>
  <c r="G344" i="1" s="1"/>
  <c r="D343" i="1"/>
  <c r="C343" i="1"/>
  <c r="G343" i="1" s="1"/>
  <c r="D342" i="1"/>
  <c r="C342" i="1"/>
  <c r="G342" i="1" s="1"/>
  <c r="D341" i="1"/>
  <c r="C341" i="1"/>
  <c r="G341" i="1" s="1"/>
  <c r="D340" i="1"/>
  <c r="C340" i="1"/>
  <c r="G340" i="1" s="1"/>
  <c r="D339" i="1"/>
  <c r="C339" i="1"/>
  <c r="G339" i="1" s="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D316" i="1"/>
  <c r="C316" i="1"/>
  <c r="G316" i="1" s="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6" i="1"/>
  <c r="C306" i="1"/>
  <c r="G306" i="1" s="1"/>
  <c r="D305" i="1"/>
  <c r="C305" i="1"/>
  <c r="G305" i="1" s="1"/>
  <c r="D304" i="1"/>
  <c r="C304" i="1"/>
  <c r="G304" i="1" s="1"/>
  <c r="D303" i="1"/>
  <c r="C303" i="1"/>
  <c r="G303" i="1" s="1"/>
  <c r="D302" i="1"/>
  <c r="C302" i="1"/>
  <c r="G302" i="1" s="1"/>
  <c r="D301" i="1"/>
  <c r="C301" i="1"/>
  <c r="G301" i="1" s="1"/>
  <c r="D300" i="1"/>
  <c r="C300" i="1"/>
  <c r="G300" i="1" s="1"/>
  <c r="D299" i="1"/>
  <c r="C299" i="1"/>
  <c r="G299" i="1" s="1"/>
  <c r="D298" i="1"/>
  <c r="C298" i="1"/>
  <c r="G298" i="1" s="1"/>
  <c r="D297" i="1"/>
  <c r="C297" i="1"/>
  <c r="G297" i="1" s="1"/>
  <c r="D296" i="1"/>
  <c r="C296" i="1"/>
  <c r="D295" i="1"/>
  <c r="C295" i="1"/>
  <c r="D294" i="1"/>
  <c r="C294" i="1"/>
  <c r="D292" i="1"/>
  <c r="C292" i="1"/>
  <c r="G292" i="1" s="1"/>
  <c r="D291" i="1"/>
  <c r="C291" i="1"/>
  <c r="G291" i="1" s="1"/>
  <c r="D290" i="1"/>
  <c r="C290" i="1"/>
  <c r="D289" i="1"/>
  <c r="C289" i="1"/>
  <c r="G289" i="1" s="1"/>
  <c r="D288" i="1"/>
  <c r="C288" i="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D270" i="1"/>
  <c r="C270" i="1"/>
  <c r="G270" i="1" s="1"/>
  <c r="D269" i="1"/>
  <c r="C269" i="1"/>
  <c r="G269" i="1" s="1"/>
  <c r="D268" i="1"/>
  <c r="C268" i="1"/>
  <c r="G268" i="1" s="1"/>
  <c r="D267" i="1"/>
  <c r="C267" i="1"/>
  <c r="G267" i="1" s="1"/>
  <c r="D266" i="1"/>
  <c r="C266" i="1"/>
  <c r="G266" i="1" s="1"/>
  <c r="D265" i="1"/>
  <c r="C265" i="1"/>
  <c r="D264" i="1"/>
  <c r="C264" i="1"/>
  <c r="D263" i="1"/>
  <c r="C263" i="1"/>
  <c r="G263" i="1" s="1"/>
  <c r="D262" i="1"/>
  <c r="C262" i="1"/>
  <c r="G262" i="1" s="1"/>
  <c r="D261" i="1"/>
  <c r="C261" i="1"/>
  <c r="G261" i="1" s="1"/>
  <c r="D260" i="1"/>
  <c r="C260" i="1"/>
  <c r="G260" i="1" s="1"/>
  <c r="D259" i="1"/>
  <c r="D258" i="1"/>
  <c r="C258" i="1"/>
  <c r="G258" i="1" s="1"/>
  <c r="D257" i="1"/>
  <c r="C257" i="1"/>
  <c r="G257" i="1" s="1"/>
  <c r="D256" i="1"/>
  <c r="C256" i="1"/>
  <c r="G256" i="1" s="1"/>
  <c r="C255" i="1"/>
  <c r="D254" i="1"/>
  <c r="C254" i="1"/>
  <c r="G254" i="1" s="1"/>
  <c r="D253" i="1"/>
  <c r="C253" i="1"/>
  <c r="G253" i="1" s="1"/>
  <c r="D252" i="1"/>
  <c r="C252" i="1"/>
  <c r="G252" i="1" s="1"/>
  <c r="D251" i="1"/>
  <c r="C251" i="1"/>
  <c r="G251" i="1" s="1"/>
  <c r="D250" i="1"/>
  <c r="C250" i="1"/>
  <c r="G250" i="1" s="1"/>
  <c r="D249" i="1"/>
  <c r="C249" i="1"/>
  <c r="G249" i="1" s="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D233" i="1"/>
  <c r="C233" i="1"/>
  <c r="D232" i="1"/>
  <c r="C232" i="1"/>
  <c r="D231" i="1"/>
  <c r="C231" i="1"/>
  <c r="G231" i="1" s="1"/>
  <c r="D230" i="1"/>
  <c r="C230" i="1"/>
  <c r="G230" i="1" s="1"/>
  <c r="D229" i="1"/>
  <c r="C229" i="1"/>
  <c r="G229" i="1" s="1"/>
  <c r="D228" i="1"/>
  <c r="C228" i="1"/>
  <c r="G228" i="1" s="1"/>
  <c r="D227" i="1"/>
  <c r="C227" i="1"/>
  <c r="G227" i="1" s="1"/>
  <c r="D226" i="1"/>
  <c r="C226" i="1"/>
  <c r="G226" i="1" s="1"/>
  <c r="D225" i="1"/>
  <c r="C225" i="1"/>
  <c r="G225" i="1" s="1"/>
  <c r="D224" i="1"/>
  <c r="C224" i="1"/>
  <c r="G224" i="1" s="1"/>
  <c r="D223" i="1"/>
  <c r="C223" i="1"/>
  <c r="G223" i="1" s="1"/>
  <c r="D222" i="1"/>
  <c r="C222" i="1"/>
  <c r="G222" i="1" s="1"/>
  <c r="D221" i="1"/>
  <c r="C221" i="1"/>
  <c r="G221" i="1" s="1"/>
  <c r="D220" i="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1" i="1"/>
  <c r="D210" i="1"/>
  <c r="C210" i="1"/>
  <c r="G210" i="1" s="1"/>
  <c r="D209" i="1"/>
  <c r="C209" i="1"/>
  <c r="G209" i="1" s="1"/>
  <c r="D208" i="1"/>
  <c r="C208" i="1"/>
  <c r="G208" i="1" s="1"/>
  <c r="D207" i="1"/>
  <c r="C207" i="1"/>
  <c r="D206" i="1"/>
  <c r="C206" i="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G197" i="1" s="1"/>
  <c r="D196" i="1"/>
  <c r="C196" i="1"/>
  <c r="G196" i="1" s="1"/>
  <c r="D195" i="1"/>
  <c r="C195" i="1"/>
  <c r="G195" i="1" s="1"/>
  <c r="D194" i="1"/>
  <c r="C194" i="1"/>
  <c r="G194" i="1" s="1"/>
  <c r="D193" i="1"/>
  <c r="C193" i="1"/>
  <c r="G193" i="1" s="1"/>
  <c r="D192" i="1"/>
  <c r="D191" i="1"/>
  <c r="C191" i="1"/>
  <c r="G191" i="1" s="1"/>
  <c r="D190" i="1"/>
  <c r="C190" i="1"/>
  <c r="G190" i="1" s="1"/>
  <c r="D189" i="1"/>
  <c r="C189" i="1"/>
  <c r="G189" i="1" s="1"/>
  <c r="D188" i="1"/>
  <c r="C188" i="1"/>
  <c r="G188" i="1" s="1"/>
  <c r="D187" i="1"/>
  <c r="C187" i="1"/>
  <c r="G187" i="1" s="1"/>
  <c r="D186" i="1"/>
  <c r="C186" i="1"/>
  <c r="D185" i="1"/>
  <c r="C185" i="1"/>
  <c r="D183" i="1"/>
  <c r="C183" i="1"/>
  <c r="G183" i="1" s="1"/>
  <c r="D182" i="1"/>
  <c r="C182" i="1"/>
  <c r="G182" i="1" s="1"/>
  <c r="D181" i="1"/>
  <c r="C181" i="1"/>
  <c r="D180" i="1"/>
  <c r="C180" i="1"/>
  <c r="D179" i="1"/>
  <c r="C179" i="1"/>
  <c r="D178" i="1"/>
  <c r="C178" i="1"/>
  <c r="G178" i="1" s="1"/>
  <c r="D177" i="1"/>
  <c r="C177" i="1"/>
  <c r="D176" i="1"/>
  <c r="C176" i="1"/>
  <c r="D175" i="1"/>
  <c r="C175" i="1"/>
  <c r="D174" i="1"/>
  <c r="C174" i="1"/>
  <c r="D173" i="1"/>
  <c r="D172" i="1"/>
  <c r="C172" i="1"/>
  <c r="G172" i="1" s="1"/>
  <c r="D171" i="1"/>
  <c r="C171" i="1"/>
  <c r="G171" i="1" s="1"/>
  <c r="D170" i="1"/>
  <c r="C170" i="1"/>
  <c r="G170" i="1" s="1"/>
  <c r="D169" i="1"/>
  <c r="C169" i="1"/>
  <c r="G169" i="1" s="1"/>
  <c r="D168" i="1"/>
  <c r="C168" i="1"/>
  <c r="G168" i="1" s="1"/>
  <c r="D167" i="1"/>
  <c r="C167" i="1"/>
  <c r="D166" i="1"/>
  <c r="H166" i="1" s="1"/>
  <c r="C166" i="1"/>
  <c r="D165" i="1"/>
  <c r="H165" i="1" s="1"/>
  <c r="C165" i="1"/>
  <c r="D164" i="1"/>
  <c r="H164" i="1" s="1"/>
  <c r="C164" i="1"/>
  <c r="G164" i="1" s="1"/>
  <c r="D163" i="1"/>
  <c r="H163" i="1" s="1"/>
  <c r="C163" i="1"/>
  <c r="G163" i="1" s="1"/>
  <c r="D162" i="1"/>
  <c r="H162" i="1" s="1"/>
  <c r="C162" i="1"/>
  <c r="G162" i="1" s="1"/>
  <c r="D161" i="1"/>
  <c r="H161" i="1" s="1"/>
  <c r="C161" i="1"/>
  <c r="G161" i="1" s="1"/>
  <c r="D160" i="1"/>
  <c r="H160" i="1" s="1"/>
  <c r="C160" i="1"/>
  <c r="G160" i="1" s="1"/>
  <c r="D158" i="1"/>
  <c r="H158" i="1" s="1"/>
  <c r="C158" i="1"/>
  <c r="G158" i="1" s="1"/>
  <c r="D157" i="1"/>
  <c r="C157" i="1"/>
  <c r="D156" i="1"/>
  <c r="C156" i="1"/>
  <c r="H156" i="1" s="1"/>
  <c r="D155" i="1"/>
  <c r="C155" i="1"/>
  <c r="D154" i="1"/>
  <c r="C154" i="1"/>
  <c r="D153" i="1"/>
  <c r="C153" i="1"/>
  <c r="H153" i="1" s="1"/>
  <c r="D152" i="1"/>
  <c r="C152" i="1"/>
  <c r="H152" i="1" s="1"/>
  <c r="D151" i="1"/>
  <c r="C151" i="1"/>
  <c r="H151" i="1" s="1"/>
  <c r="D150" i="1"/>
  <c r="C150" i="1"/>
  <c r="D149" i="1"/>
  <c r="C149" i="1"/>
  <c r="D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C108" i="1"/>
  <c r="D107" i="1"/>
  <c r="C107" i="1"/>
  <c r="H107" i="1" s="1"/>
  <c r="D106" i="1"/>
  <c r="C106" i="1"/>
  <c r="H106" i="1" s="1"/>
  <c r="D105" i="1"/>
  <c r="C105" i="1"/>
  <c r="H105" i="1" s="1"/>
  <c r="D104" i="1"/>
  <c r="C104" i="1"/>
  <c r="H104" i="1" s="1"/>
  <c r="C103"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D92" i="1"/>
  <c r="C92" i="1"/>
  <c r="H92" i="1" s="1"/>
  <c r="D91" i="1"/>
  <c r="C91" i="1"/>
  <c r="H91" i="1" s="1"/>
  <c r="D90" i="1"/>
  <c r="C90" i="1"/>
  <c r="D89" i="1"/>
  <c r="C89" i="1"/>
  <c r="H89" i="1" s="1"/>
  <c r="D88" i="1"/>
  <c r="C88" i="1"/>
  <c r="H88" i="1" s="1"/>
  <c r="C87" i="1"/>
  <c r="D86" i="1"/>
  <c r="C86" i="1"/>
  <c r="H86" i="1" s="1"/>
  <c r="D85" i="1"/>
  <c r="C85" i="1"/>
  <c r="H85" i="1" s="1"/>
  <c r="D84" i="1"/>
  <c r="C84" i="1"/>
  <c r="H84" i="1" s="1"/>
  <c r="D83" i="1"/>
  <c r="C83" i="1"/>
  <c r="H83" i="1" s="1"/>
  <c r="D82" i="1"/>
  <c r="C82" i="1"/>
  <c r="H82" i="1" s="1"/>
  <c r="D81" i="1"/>
  <c r="C81" i="1"/>
  <c r="H81" i="1" s="1"/>
  <c r="D80" i="1"/>
  <c r="C80" i="1"/>
  <c r="H80" i="1" s="1"/>
  <c r="D79" i="1"/>
  <c r="D77" i="1"/>
  <c r="C77" i="1"/>
  <c r="H77" i="1" s="1"/>
  <c r="D76" i="1"/>
  <c r="C76" i="1"/>
  <c r="H76" i="1" s="1"/>
  <c r="D75" i="1"/>
  <c r="C75" i="1"/>
  <c r="H75" i="1" s="1"/>
  <c r="D74" i="1"/>
  <c r="C74" i="1"/>
  <c r="H74" i="1" s="1"/>
  <c r="D73" i="1"/>
  <c r="C73" i="1"/>
  <c r="H73" i="1" s="1"/>
  <c r="D72" i="1"/>
  <c r="C72" i="1"/>
  <c r="H72" i="1" s="1"/>
  <c r="D71" i="1"/>
  <c r="C71" i="1"/>
  <c r="H71" i="1" s="1"/>
  <c r="C70" i="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D58" i="1"/>
  <c r="C58" i="1"/>
  <c r="D57" i="1"/>
  <c r="C57" i="1"/>
  <c r="H57" i="1" s="1"/>
  <c r="D56" i="1"/>
  <c r="C56" i="1"/>
  <c r="C55" i="1"/>
  <c r="D54" i="1"/>
  <c r="C54" i="1"/>
  <c r="H54" i="1" s="1"/>
  <c r="D53" i="1"/>
  <c r="C53" i="1"/>
  <c r="H53" i="1" s="1"/>
  <c r="D52" i="1"/>
  <c r="C52" i="1"/>
  <c r="D51" i="1"/>
  <c r="C51" i="1"/>
  <c r="H51" i="1" s="1"/>
  <c r="D50" i="1"/>
  <c r="C50" i="1"/>
  <c r="D49" i="1"/>
  <c r="H49" i="1" s="1"/>
  <c r="C49" i="1"/>
  <c r="G49" i="1" s="1"/>
  <c r="D48" i="1"/>
  <c r="C48" i="1"/>
  <c r="H48" i="1" s="1"/>
  <c r="D47" i="1"/>
  <c r="C47" i="1"/>
  <c r="H47" i="1" s="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D26" i="1"/>
  <c r="C26" i="1"/>
  <c r="H26" i="1" s="1"/>
  <c r="D25" i="1"/>
  <c r="C25" i="1"/>
  <c r="D24" i="1"/>
  <c r="C24" i="1"/>
  <c r="H24" i="1" s="1"/>
  <c r="D23" i="1"/>
  <c r="C23" i="1"/>
  <c r="D22" i="1"/>
  <c r="C22" i="1"/>
  <c r="H22" i="1" s="1"/>
  <c r="D21" i="1"/>
  <c r="C21" i="1"/>
  <c r="H21" i="1" s="1"/>
  <c r="D20" i="1"/>
  <c r="C20" i="1"/>
  <c r="D19" i="1"/>
  <c r="C19" i="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D4" i="1"/>
  <c r="C4" i="1"/>
  <c r="G1491" i="1" l="1"/>
  <c r="G1487" i="1"/>
  <c r="H1481" i="1"/>
  <c r="G1481" i="1"/>
  <c r="G1483" i="1"/>
  <c r="G1507" i="1"/>
  <c r="G1501" i="1"/>
  <c r="G1503" i="1"/>
  <c r="G1499" i="1"/>
  <c r="H1576" i="1"/>
  <c r="H1578" i="1"/>
  <c r="H711" i="1"/>
  <c r="H662" i="1"/>
  <c r="H654" i="1"/>
  <c r="H648" i="1"/>
  <c r="H646" i="1"/>
  <c r="H644" i="1"/>
  <c r="H643" i="1"/>
  <c r="E26" i="9"/>
  <c r="B26" i="9" s="1"/>
  <c r="F214" i="9"/>
  <c r="H642" i="1"/>
  <c r="F652" i="4"/>
  <c r="G290" i="1"/>
  <c r="G411" i="1"/>
  <c r="E644" i="4"/>
  <c r="D638" i="1" s="1"/>
  <c r="G288" i="1"/>
  <c r="D412" i="1"/>
  <c r="H412" i="1" s="1"/>
  <c r="G364" i="1"/>
  <c r="G365" i="1"/>
  <c r="G363" i="1"/>
  <c r="G359" i="1"/>
  <c r="G361" i="1"/>
  <c r="E363" i="4"/>
  <c r="D358" i="1" s="1"/>
  <c r="G358" i="1" s="1"/>
  <c r="G181" i="1"/>
  <c r="G264" i="1"/>
  <c r="G265" i="1"/>
  <c r="F226" i="9"/>
  <c r="G255" i="1"/>
  <c r="D255" i="1"/>
  <c r="F259" i="4"/>
  <c r="G234" i="1"/>
  <c r="G232" i="1"/>
  <c r="G233" i="1"/>
  <c r="F236" i="4"/>
  <c r="G206" i="1"/>
  <c r="G207" i="1"/>
  <c r="F188" i="4"/>
  <c r="G186" i="1"/>
  <c r="F222" i="9"/>
  <c r="B222" i="9" s="1"/>
  <c r="G185" i="1"/>
  <c r="F220" i="9"/>
  <c r="G180" i="1"/>
  <c r="G179" i="1"/>
  <c r="F218" i="9"/>
  <c r="G177" i="1"/>
  <c r="G176" i="1"/>
  <c r="G175" i="1"/>
  <c r="G174" i="1"/>
  <c r="E163" i="4"/>
  <c r="D159" i="1" s="1"/>
  <c r="F177" i="4"/>
  <c r="G165" i="1"/>
  <c r="G166" i="1"/>
  <c r="E151" i="4"/>
  <c r="D147" i="1" s="1"/>
  <c r="F169" i="4"/>
  <c r="H155" i="1"/>
  <c r="H157" i="1"/>
  <c r="H154" i="1"/>
  <c r="H149" i="1"/>
  <c r="H150" i="1"/>
  <c r="F153" i="4"/>
  <c r="G294" i="1"/>
  <c r="G295" i="1"/>
  <c r="G296" i="1"/>
  <c r="F299" i="4"/>
  <c r="F59" i="4"/>
  <c r="H50" i="1"/>
  <c r="H52" i="1"/>
  <c r="F216" i="9"/>
  <c r="H108" i="1"/>
  <c r="F112" i="4"/>
  <c r="H103" i="1"/>
  <c r="F107" i="4"/>
  <c r="H93" i="1"/>
  <c r="H90" i="1"/>
  <c r="D87" i="1"/>
  <c r="H87" i="1" s="1"/>
  <c r="F91" i="4"/>
  <c r="H70" i="1"/>
  <c r="H58" i="1"/>
  <c r="H59" i="1"/>
  <c r="H55" i="1"/>
  <c r="H56" i="1"/>
  <c r="H25" i="1"/>
  <c r="H27" i="1"/>
  <c r="H23" i="1"/>
  <c r="H19" i="1"/>
  <c r="H20" i="1"/>
  <c r="E7" i="4"/>
  <c r="F23" i="4"/>
  <c r="F213" i="9"/>
  <c r="B213" i="9" s="1"/>
  <c r="H4" i="1"/>
  <c r="H5" i="1"/>
  <c r="E225" i="9"/>
  <c r="B225" i="9" s="1"/>
  <c r="E274" i="9"/>
  <c r="B274" i="9" s="1"/>
  <c r="C645" i="1"/>
  <c r="H645" i="1" s="1"/>
  <c r="E45" i="9"/>
  <c r="B45" i="9" s="1"/>
  <c r="H413" i="1"/>
  <c r="E273" i="9"/>
  <c r="B273" i="9" s="1"/>
  <c r="D263" i="4"/>
  <c r="B226" i="9"/>
  <c r="D215" i="4"/>
  <c r="C184" i="1"/>
  <c r="G184" i="1" s="1"/>
  <c r="E43" i="9"/>
  <c r="B43" i="9" s="1"/>
  <c r="C173" i="1"/>
  <c r="G173" i="1" s="1"/>
  <c r="C159" i="1"/>
  <c r="G159" i="1" s="1"/>
  <c r="D7" i="4"/>
  <c r="C79" i="1"/>
  <c r="H79" i="1" s="1"/>
  <c r="E27" i="9"/>
  <c r="B27" i="9" s="1"/>
  <c r="E284" i="9"/>
  <c r="B284" i="9"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80" i="1"/>
  <c r="G81" i="1"/>
  <c r="G82" i="1"/>
  <c r="G83" i="1"/>
  <c r="G84" i="1"/>
  <c r="G85" i="1"/>
  <c r="G86"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67"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3" i="1"/>
  <c r="H194" i="1"/>
  <c r="H195" i="1"/>
  <c r="H196" i="1"/>
  <c r="H197" i="1"/>
  <c r="H198" i="1"/>
  <c r="H199" i="1"/>
  <c r="H200" i="1"/>
  <c r="H201" i="1"/>
  <c r="H202" i="1"/>
  <c r="H203" i="1"/>
  <c r="H204" i="1"/>
  <c r="H205" i="1"/>
  <c r="H206" i="1"/>
  <c r="H207" i="1"/>
  <c r="H208" i="1"/>
  <c r="H209" i="1"/>
  <c r="H210" i="1"/>
  <c r="H212" i="1"/>
  <c r="H213" i="1"/>
  <c r="H214" i="1"/>
  <c r="H215" i="1"/>
  <c r="H216" i="1"/>
  <c r="H217" i="1"/>
  <c r="H218" i="1"/>
  <c r="H219"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9" i="1"/>
  <c r="H250" i="1"/>
  <c r="H251" i="1"/>
  <c r="H252" i="1"/>
  <c r="H253" i="1"/>
  <c r="H254" i="1"/>
  <c r="H255" i="1"/>
  <c r="H256" i="1"/>
  <c r="H257" i="1"/>
  <c r="H258"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8" i="1"/>
  <c r="H289" i="1"/>
  <c r="H290" i="1"/>
  <c r="H291" i="1"/>
  <c r="H292"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6" i="1"/>
  <c r="H347" i="1"/>
  <c r="H348" i="1"/>
  <c r="H349" i="1"/>
  <c r="H350" i="1"/>
  <c r="H351" i="1"/>
  <c r="H352" i="1"/>
  <c r="H353" i="1"/>
  <c r="H354" i="1"/>
  <c r="H355" i="1"/>
  <c r="H356" i="1"/>
  <c r="H357"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454" i="1"/>
  <c r="H455" i="1"/>
  <c r="H456" i="1"/>
  <c r="H457" i="1"/>
  <c r="H458" i="1"/>
  <c r="H459" i="1"/>
  <c r="H460" i="1"/>
  <c r="H461" i="1"/>
  <c r="H462" i="1"/>
  <c r="H463" i="1"/>
  <c r="H464" i="1"/>
  <c r="H465" i="1"/>
  <c r="H466" i="1"/>
  <c r="H467" i="1"/>
  <c r="H468" i="1"/>
  <c r="H469" i="1"/>
  <c r="H470" i="1"/>
  <c r="H471" i="1"/>
  <c r="H472" i="1"/>
  <c r="H473" i="1"/>
  <c r="H474" i="1"/>
  <c r="H475" i="1"/>
  <c r="H476" i="1"/>
  <c r="H477"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10" i="1"/>
  <c r="H511" i="1"/>
  <c r="H512" i="1"/>
  <c r="H513" i="1"/>
  <c r="H514" i="1"/>
  <c r="H515" i="1"/>
  <c r="H516" i="1"/>
  <c r="H517" i="1"/>
  <c r="H518" i="1"/>
  <c r="H519" i="1"/>
  <c r="H520" i="1"/>
  <c r="H521"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G620" i="1"/>
  <c r="G622" i="1"/>
  <c r="G624" i="1"/>
  <c r="G626" i="1"/>
  <c r="G628" i="1"/>
  <c r="G632"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H1043" i="1"/>
  <c r="G1043" i="1"/>
  <c r="H619" i="1"/>
  <c r="G619" i="1"/>
  <c r="G621" i="1"/>
  <c r="G623" i="1"/>
  <c r="G625" i="1"/>
  <c r="G627" i="1"/>
  <c r="G631"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6" i="1"/>
  <c r="G988" i="1"/>
  <c r="G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5"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H1299"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J1446" i="1"/>
  <c r="H1446" i="1"/>
  <c r="G1446" i="1"/>
  <c r="J1448" i="1"/>
  <c r="H1448" i="1"/>
  <c r="G1448" i="1"/>
  <c r="I1448" i="1" s="1"/>
  <c r="J1450" i="1"/>
  <c r="H1450" i="1"/>
  <c r="G1450" i="1"/>
  <c r="J1452" i="1"/>
  <c r="H1452" i="1"/>
  <c r="G1452" i="1"/>
  <c r="I1452" i="1" s="1"/>
  <c r="J1455" i="1"/>
  <c r="H1455" i="1"/>
  <c r="G1455" i="1"/>
  <c r="J1457" i="1"/>
  <c r="H1457" i="1"/>
  <c r="G1457" i="1"/>
  <c r="I1457" i="1" s="1"/>
  <c r="J1459" i="1"/>
  <c r="H1459" i="1"/>
  <c r="G1459" i="1"/>
  <c r="G1461" i="1"/>
  <c r="G1470" i="1"/>
  <c r="J1477" i="1"/>
  <c r="H1477" i="1"/>
  <c r="G1477" i="1"/>
  <c r="I1477" i="1" s="1"/>
  <c r="J1479" i="1"/>
  <c r="H1479" i="1"/>
  <c r="G1479" i="1"/>
  <c r="G1482" i="1"/>
  <c r="H1482" i="1"/>
  <c r="G1486" i="1"/>
  <c r="H1486" i="1"/>
  <c r="G1490" i="1"/>
  <c r="H1490" i="1"/>
  <c r="G1494" i="1"/>
  <c r="H1494" i="1"/>
  <c r="G1498" i="1"/>
  <c r="H1498" i="1"/>
  <c r="G1502" i="1"/>
  <c r="H1502" i="1"/>
  <c r="G1506" i="1"/>
  <c r="H1506" i="1"/>
  <c r="G1510" i="1"/>
  <c r="H1510" i="1"/>
  <c r="G1514" i="1"/>
  <c r="H1514"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H1358" i="1"/>
  <c r="J1440" i="1"/>
  <c r="J1442" i="1"/>
  <c r="J1444" i="1"/>
  <c r="J1447" i="1"/>
  <c r="H1447" i="1"/>
  <c r="G1447" i="1"/>
  <c r="J1449" i="1"/>
  <c r="H1449" i="1"/>
  <c r="G1449" i="1"/>
  <c r="I1449" i="1" s="1"/>
  <c r="J1451" i="1"/>
  <c r="H1451" i="1"/>
  <c r="G1451" i="1"/>
  <c r="G1453" i="1"/>
  <c r="J1456" i="1"/>
  <c r="H1456" i="1"/>
  <c r="G1456" i="1"/>
  <c r="J1458" i="1"/>
  <c r="H1458" i="1"/>
  <c r="G1458" i="1"/>
  <c r="I1458" i="1" s="1"/>
  <c r="J1460" i="1"/>
  <c r="H1460" i="1"/>
  <c r="G1460" i="1"/>
  <c r="J1476" i="1"/>
  <c r="H1476" i="1"/>
  <c r="G1476" i="1"/>
  <c r="I1476" i="1" s="1"/>
  <c r="J1478" i="1"/>
  <c r="H1478" i="1"/>
  <c r="G1478" i="1"/>
  <c r="G1480" i="1"/>
  <c r="H1480" i="1"/>
  <c r="G1484" i="1"/>
  <c r="H1484" i="1"/>
  <c r="G1488" i="1"/>
  <c r="H1488" i="1"/>
  <c r="G1492" i="1"/>
  <c r="H1492" i="1"/>
  <c r="G1496" i="1"/>
  <c r="H1496" i="1"/>
  <c r="G1500" i="1"/>
  <c r="H1500" i="1"/>
  <c r="G1504" i="1"/>
  <c r="H1504" i="1"/>
  <c r="G1508" i="1"/>
  <c r="H1508" i="1"/>
  <c r="G1512" i="1"/>
  <c r="H1512" i="1"/>
  <c r="G1516" i="1"/>
  <c r="H1516"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4" i="1"/>
  <c r="G1426" i="1"/>
  <c r="G1428" i="1"/>
  <c r="G1430" i="1"/>
  <c r="G1432" i="1"/>
  <c r="G1434" i="1"/>
  <c r="G1437" i="1"/>
  <c r="G1439" i="1"/>
  <c r="I1439" i="1" s="1"/>
  <c r="G1440" i="1"/>
  <c r="I1440" i="1" s="1"/>
  <c r="G1441" i="1"/>
  <c r="I1441" i="1" s="1"/>
  <c r="G1442" i="1"/>
  <c r="I1442" i="1" s="1"/>
  <c r="G1443" i="1"/>
  <c r="I1443" i="1" s="1"/>
  <c r="G1444" i="1"/>
  <c r="I1444" i="1" s="1"/>
  <c r="J144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D44" i="4"/>
  <c r="D50" i="4"/>
  <c r="D82" i="4"/>
  <c r="D106" i="4"/>
  <c r="D124" i="4"/>
  <c r="D152" i="4"/>
  <c r="D196" i="4"/>
  <c r="D224" i="4"/>
  <c r="D252" i="4"/>
  <c r="D298" i="4"/>
  <c r="E298" i="4"/>
  <c r="D350" i="4"/>
  <c r="E643" i="4"/>
  <c r="D637" i="1" s="1"/>
  <c r="G637" i="1" s="1"/>
  <c r="D644" i="4"/>
  <c r="D421" i="4"/>
  <c r="D459" i="4"/>
  <c r="D484" i="4"/>
  <c r="F485" i="4"/>
  <c r="D515" i="4"/>
  <c r="F529" i="4"/>
  <c r="E529" i="4"/>
  <c r="D43" i="8"/>
  <c r="G1445" i="1"/>
  <c r="F300" i="4"/>
  <c r="F312" i="4"/>
  <c r="F352" i="4"/>
  <c r="F364" i="4"/>
  <c r="F416" i="4"/>
  <c r="F473" i="4"/>
  <c r="F528" i="4"/>
  <c r="G289" i="9"/>
  <c r="E289" i="9" s="1"/>
  <c r="B289" i="9" s="1"/>
  <c r="F177" i="5"/>
  <c r="D176" i="5"/>
  <c r="F581" i="4"/>
  <c r="F603" i="4"/>
  <c r="D7" i="5"/>
  <c r="F69" i="5"/>
  <c r="F119" i="5"/>
  <c r="F135" i="5"/>
  <c r="F149" i="5"/>
  <c r="F180" i="5"/>
  <c r="E291" i="9"/>
  <c r="B291" i="9" s="1"/>
  <c r="F190" i="5"/>
  <c r="E292" i="9"/>
  <c r="B292" i="9" s="1"/>
  <c r="F206" i="5"/>
  <c r="F238" i="5"/>
  <c r="F246" i="5"/>
  <c r="F5" i="6"/>
  <c r="D129" i="6"/>
  <c r="D141" i="6"/>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L212"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5" i="9"/>
  <c r="E165" i="9" s="1"/>
  <c r="B165" i="9" s="1"/>
  <c r="H164" i="9"/>
  <c r="I10" i="9"/>
  <c r="F417" i="4"/>
  <c r="E286" i="9"/>
  <c r="B286" i="9" s="1"/>
  <c r="F88" i="5"/>
  <c r="D146" i="5"/>
  <c r="D68" i="5" s="1"/>
  <c r="E176" i="5"/>
  <c r="B297" i="9"/>
  <c r="E296" i="9"/>
  <c r="I10" i="3" s="1"/>
  <c r="D42" i="8"/>
  <c r="G294" i="9" s="1"/>
  <c r="E294" i="9" s="1"/>
  <c r="B214" i="9"/>
  <c r="B216" i="9"/>
  <c r="B218" i="9"/>
  <c r="B220" i="9"/>
  <c r="B288" i="9"/>
  <c r="F212" i="9" l="1"/>
  <c r="B212" i="9" s="1"/>
  <c r="F643" i="4"/>
  <c r="G412" i="1"/>
  <c r="E350" i="4"/>
  <c r="D345" i="1" s="1"/>
  <c r="H358" i="1"/>
  <c r="F363" i="4"/>
  <c r="E289" i="4"/>
  <c r="F163" i="4"/>
  <c r="I17" i="3"/>
  <c r="G87" i="1"/>
  <c r="E6" i="4"/>
  <c r="E291" i="4" s="1"/>
  <c r="D287" i="1" s="1"/>
  <c r="D3" i="1"/>
  <c r="F263" i="4"/>
  <c r="C259" i="1"/>
  <c r="F215" i="4"/>
  <c r="C211" i="1"/>
  <c r="H159" i="1"/>
  <c r="F7" i="4"/>
  <c r="C3" i="1"/>
  <c r="G79" i="1"/>
  <c r="F68" i="5"/>
  <c r="H21" i="3"/>
  <c r="C1046" i="1"/>
  <c r="B191" i="9"/>
  <c r="F141" i="6"/>
  <c r="C1435" i="1"/>
  <c r="H28" i="3"/>
  <c r="D175" i="5"/>
  <c r="F176" i="5"/>
  <c r="H22" i="3"/>
  <c r="C1153" i="1"/>
  <c r="F459" i="4"/>
  <c r="C453" i="1"/>
  <c r="F644" i="4"/>
  <c r="C638" i="1"/>
  <c r="E408" i="4"/>
  <c r="D403" i="1" s="1"/>
  <c r="E407" i="4"/>
  <c r="D402" i="1" s="1"/>
  <c r="D293" i="1"/>
  <c r="F252" i="4"/>
  <c r="C248" i="1"/>
  <c r="F196" i="4"/>
  <c r="C192" i="1"/>
  <c r="F124" i="4"/>
  <c r="C120" i="1"/>
  <c r="F82" i="4"/>
  <c r="C78" i="1"/>
  <c r="F44" i="4"/>
  <c r="C40" i="1"/>
  <c r="B294" i="9"/>
  <c r="F146" i="5"/>
  <c r="C1124" i="1"/>
  <c r="K1432" i="9"/>
  <c r="G295" i="9"/>
  <c r="E295" i="9" s="1"/>
  <c r="B295" i="9" s="1"/>
  <c r="I34" i="3"/>
  <c r="C1517" i="1"/>
  <c r="E175" i="5"/>
  <c r="I22" i="3"/>
  <c r="D1153" i="1"/>
  <c r="E164" i="9"/>
  <c r="B164" i="9" s="1"/>
  <c r="F129" i="6"/>
  <c r="C1423" i="1"/>
  <c r="G299" i="9"/>
  <c r="E299" i="9" s="1"/>
  <c r="D6" i="5"/>
  <c r="F7" i="5"/>
  <c r="H20" i="3"/>
  <c r="C985" i="1"/>
  <c r="I35" i="3"/>
  <c r="C1518" i="1"/>
  <c r="E528" i="4"/>
  <c r="D523" i="1"/>
  <c r="F515" i="4"/>
  <c r="C509" i="1"/>
  <c r="F484" i="4"/>
  <c r="C478" i="1"/>
  <c r="D420" i="4"/>
  <c r="F421" i="4"/>
  <c r="C415" i="1"/>
  <c r="D408" i="4"/>
  <c r="C345" i="1"/>
  <c r="D407" i="4"/>
  <c r="F298" i="4"/>
  <c r="C293" i="1"/>
  <c r="F224" i="4"/>
  <c r="C220" i="1"/>
  <c r="G20" i="9"/>
  <c r="H20" i="9"/>
  <c r="D151" i="4"/>
  <c r="F152" i="4"/>
  <c r="C148" i="1"/>
  <c r="F106" i="4"/>
  <c r="C102" i="1"/>
  <c r="F50" i="4"/>
  <c r="C46" i="1"/>
  <c r="D6" i="4"/>
  <c r="I1474" i="1"/>
  <c r="I1472" i="1"/>
  <c r="I1467" i="1"/>
  <c r="I1465" i="1"/>
  <c r="I1463" i="1"/>
  <c r="I1478" i="1"/>
  <c r="I1460" i="1"/>
  <c r="I1456" i="1"/>
  <c r="I1451" i="1"/>
  <c r="I1447" i="1"/>
  <c r="I1479" i="1"/>
  <c r="I1459" i="1"/>
  <c r="I1455" i="1"/>
  <c r="I1450" i="1"/>
  <c r="I1446" i="1"/>
  <c r="H637" i="1"/>
  <c r="F350" i="4" l="1"/>
  <c r="E413" i="4"/>
  <c r="D285" i="1"/>
  <c r="E290" i="4"/>
  <c r="D286" i="1" s="1"/>
  <c r="E412" i="4"/>
  <c r="E414" i="4" s="1"/>
  <c r="D409" i="1" s="1"/>
  <c r="D2" i="1"/>
  <c r="I16" i="3"/>
  <c r="G259" i="1"/>
  <c r="H259" i="1"/>
  <c r="G211" i="1"/>
  <c r="H211" i="1"/>
  <c r="E20" i="9"/>
  <c r="B20" i="9" s="1"/>
  <c r="H3" i="1"/>
  <c r="G3" i="1"/>
  <c r="E639" i="4"/>
  <c r="D412" i="4"/>
  <c r="F6" i="4"/>
  <c r="H16" i="3"/>
  <c r="C2" i="1"/>
  <c r="G220" i="1"/>
  <c r="H220" i="1"/>
  <c r="G293" i="1"/>
  <c r="H293" i="1"/>
  <c r="F407" i="4"/>
  <c r="C402" i="1"/>
  <c r="F408" i="4"/>
  <c r="C403" i="1"/>
  <c r="G415" i="1"/>
  <c r="H415" i="1"/>
  <c r="F420" i="4"/>
  <c r="D635" i="4"/>
  <c r="C414" i="1"/>
  <c r="D636" i="4"/>
  <c r="E636" i="4"/>
  <c r="D630" i="1" s="1"/>
  <c r="D522" i="1"/>
  <c r="E635" i="4"/>
  <c r="D629" i="1" s="1"/>
  <c r="G276" i="9"/>
  <c r="G282" i="9"/>
  <c r="E282" i="9" s="1"/>
  <c r="B282" i="9" s="1"/>
  <c r="F6" i="5"/>
  <c r="C984" i="1"/>
  <c r="G1423" i="1"/>
  <c r="H1423" i="1"/>
  <c r="H9" i="3"/>
  <c r="D1152" i="1"/>
  <c r="H276" i="9"/>
  <c r="F175" i="5"/>
  <c r="C1152" i="1"/>
  <c r="G1435" i="1"/>
  <c r="H1435" i="1"/>
  <c r="E640" i="4"/>
  <c r="D408" i="1"/>
  <c r="H46" i="1"/>
  <c r="G46" i="1"/>
  <c r="H102" i="1"/>
  <c r="G102" i="1"/>
  <c r="H148" i="1"/>
  <c r="G148" i="1"/>
  <c r="D289" i="4"/>
  <c r="F151" i="4"/>
  <c r="H17" i="3"/>
  <c r="C147" i="1"/>
  <c r="G345" i="1"/>
  <c r="H345" i="1"/>
  <c r="G478" i="1"/>
  <c r="H478" i="1"/>
  <c r="G509" i="1"/>
  <c r="H509" i="1"/>
  <c r="G523" i="1"/>
  <c r="H523" i="1"/>
  <c r="G1518" i="1"/>
  <c r="H1518" i="1"/>
  <c r="H985" i="1"/>
  <c r="G985" i="1"/>
  <c r="B299" i="9"/>
  <c r="E298" i="9"/>
  <c r="H1517" i="1"/>
  <c r="G1517" i="1"/>
  <c r="H11" i="3"/>
  <c r="H1124" i="1"/>
  <c r="G1124" i="1"/>
  <c r="E293" i="9"/>
  <c r="H40" i="1"/>
  <c r="G40" i="1"/>
  <c r="H78" i="1"/>
  <c r="G78" i="1"/>
  <c r="H120" i="1"/>
  <c r="G120" i="1"/>
  <c r="G192" i="1"/>
  <c r="H192" i="1"/>
  <c r="G248" i="1"/>
  <c r="H248" i="1"/>
  <c r="H638" i="1"/>
  <c r="G638" i="1"/>
  <c r="G453" i="1"/>
  <c r="H453" i="1"/>
  <c r="H1153" i="1"/>
  <c r="G1153" i="1"/>
  <c r="H1046" i="1"/>
  <c r="G1046" i="1"/>
  <c r="E415" i="4" l="1"/>
  <c r="D410" i="1" s="1"/>
  <c r="D407" i="1"/>
  <c r="E19" i="9"/>
  <c r="N3" i="9"/>
  <c r="I11" i="3"/>
  <c r="D413" i="4"/>
  <c r="D291" i="4"/>
  <c r="F289" i="4"/>
  <c r="C285" i="1"/>
  <c r="H1152" i="1"/>
  <c r="G1152" i="1"/>
  <c r="K3" i="9"/>
  <c r="I9" i="3"/>
  <c r="E276" i="9"/>
  <c r="H522" i="1"/>
  <c r="G522" i="1"/>
  <c r="F636" i="4"/>
  <c r="C630" i="1"/>
  <c r="F635" i="4"/>
  <c r="C629" i="1"/>
  <c r="G403" i="1"/>
  <c r="H403" i="1"/>
  <c r="G402" i="1"/>
  <c r="H402" i="1"/>
  <c r="H2" i="1"/>
  <c r="G2" i="1"/>
  <c r="D290" i="4"/>
  <c r="H147" i="1"/>
  <c r="G147" i="1"/>
  <c r="E642" i="4"/>
  <c r="D634" i="1"/>
  <c r="H8" i="3"/>
  <c r="H984" i="1"/>
  <c r="G984" i="1"/>
  <c r="G414" i="1"/>
  <c r="H414" i="1"/>
  <c r="D639" i="4"/>
  <c r="D414" i="4"/>
  <c r="F412" i="4"/>
  <c r="C407" i="1"/>
  <c r="E641" i="4"/>
  <c r="D633" i="1"/>
  <c r="M3" i="9" l="1"/>
  <c r="E646" i="4"/>
  <c r="D636" i="1"/>
  <c r="G285" i="1"/>
  <c r="H285" i="1"/>
  <c r="F291" i="4"/>
  <c r="C287" i="1"/>
  <c r="G407" i="1"/>
  <c r="H407" i="1"/>
  <c r="F414" i="4"/>
  <c r="C409" i="1"/>
  <c r="E645" i="4"/>
  <c r="D635" i="1"/>
  <c r="F639" i="4"/>
  <c r="C633" i="1"/>
  <c r="F290" i="4"/>
  <c r="C286" i="1"/>
  <c r="H629" i="1"/>
  <c r="G629" i="1"/>
  <c r="H630" i="1"/>
  <c r="G630" i="1"/>
  <c r="B276" i="9"/>
  <c r="E275" i="9"/>
  <c r="I8" i="3" s="1"/>
  <c r="D640" i="4"/>
  <c r="D415" i="4"/>
  <c r="F413" i="4"/>
  <c r="C408" i="1"/>
  <c r="D642" i="4" l="1"/>
  <c r="F640" i="4"/>
  <c r="C634" i="1"/>
  <c r="G409" i="1"/>
  <c r="H409" i="1"/>
  <c r="G287" i="1"/>
  <c r="H287" i="1"/>
  <c r="G408" i="1"/>
  <c r="H408" i="1"/>
  <c r="F415" i="4"/>
  <c r="C410" i="1"/>
  <c r="G286" i="1"/>
  <c r="H286" i="1"/>
  <c r="H633" i="1"/>
  <c r="G633" i="1"/>
  <c r="D641" i="4"/>
  <c r="I18" i="3"/>
  <c r="D639" i="1"/>
  <c r="I19" i="3"/>
  <c r="D640" i="1"/>
  <c r="D645" i="4" l="1"/>
  <c r="F641" i="4"/>
  <c r="C635" i="1"/>
  <c r="G410" i="1"/>
  <c r="H410" i="1"/>
  <c r="H634" i="1"/>
  <c r="G634" i="1"/>
  <c r="D646" i="4"/>
  <c r="F642" i="4"/>
  <c r="C636" i="1"/>
  <c r="H636" i="1" l="1"/>
  <c r="G636" i="1"/>
  <c r="F646" i="4"/>
  <c r="H19" i="3"/>
  <c r="C640" i="1"/>
  <c r="H635" i="1"/>
  <c r="G635" i="1"/>
  <c r="F645" i="4"/>
  <c r="H18" i="3"/>
  <c r="C639" i="1"/>
  <c r="H7" i="3" l="1"/>
  <c r="J3" i="9" s="1"/>
  <c r="H639" i="1"/>
  <c r="G639" i="1"/>
  <c r="H640" i="1"/>
  <c r="G640" i="1"/>
  <c r="I7" i="3" l="1"/>
  <c r="M272" i="9"/>
  <c r="L272" i="9"/>
  <c r="H18" i="9"/>
  <c r="G18" i="9"/>
  <c r="I13" i="9"/>
  <c r="I6" i="9"/>
  <c r="J7" i="9"/>
  <c r="K8" i="9"/>
  <c r="J11" i="9"/>
  <c r="K12" i="9"/>
  <c r="H17" i="9"/>
  <c r="H16" i="9"/>
  <c r="G15" i="9"/>
  <c r="G17" i="9"/>
  <c r="G16" i="9"/>
  <c r="H15" i="9"/>
  <c r="K5" i="9"/>
  <c r="I7" i="9"/>
  <c r="J8" i="9"/>
  <c r="K9" i="9"/>
  <c r="I11" i="9"/>
  <c r="J12" i="9"/>
  <c r="K13" i="9"/>
  <c r="J5" i="9"/>
  <c r="K6" i="9"/>
  <c r="I8" i="9"/>
  <c r="J9" i="9"/>
  <c r="K10" i="9"/>
  <c r="I12" i="9"/>
  <c r="J13" i="9"/>
  <c r="J17" i="9"/>
  <c r="M16" i="9"/>
  <c r="L15" i="9"/>
  <c r="I17" i="9"/>
  <c r="L16" i="9"/>
  <c r="M15" i="9"/>
  <c r="I5" i="9"/>
  <c r="J6" i="9"/>
  <c r="K7" i="9"/>
  <c r="I9" i="9"/>
  <c r="J10" i="9"/>
  <c r="K11" i="9"/>
  <c r="E9" i="9" l="1"/>
  <c r="B9" i="9" s="1"/>
  <c r="E8" i="9"/>
  <c r="B8" i="9" s="1"/>
  <c r="E18" i="9"/>
  <c r="B18" i="9" s="1"/>
  <c r="E10" i="9"/>
  <c r="B10" i="9" s="1"/>
  <c r="E5" i="9"/>
  <c r="B5" i="9" s="1"/>
  <c r="F16" i="9"/>
  <c r="E12" i="9"/>
  <c r="B12" i="9" s="1"/>
  <c r="E16" i="9"/>
  <c r="F272" i="9"/>
  <c r="F19" i="9" s="1"/>
  <c r="E7" i="9"/>
  <c r="B7" i="9" s="1"/>
  <c r="E17" i="9"/>
  <c r="B17" i="9" s="1"/>
  <c r="E6" i="9"/>
  <c r="B6" i="9" s="1"/>
  <c r="B272" i="9"/>
  <c r="F15" i="9"/>
  <c r="F14" i="9" s="1"/>
  <c r="E11" i="9"/>
  <c r="B11" i="9" s="1"/>
  <c r="B16" i="9"/>
  <c r="E15" i="9"/>
  <c r="E13" i="9"/>
  <c r="B13" i="9" s="1"/>
  <c r="B15" i="9" l="1"/>
  <c r="E14" i="9"/>
  <c r="E4" i="9"/>
  <c r="F3" i="9"/>
  <c r="E3" i="9" l="1"/>
</calcChain>
</file>

<file path=xl/sharedStrings.xml><?xml version="1.0" encoding="utf-8"?>
<sst xmlns="http://schemas.openxmlformats.org/spreadsheetml/2006/main" count="4310" uniqueCount="3391">
  <si>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</si>
  <si>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</si>
  <si>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</si>
  <si>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</si>
  <si>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</si>
  <si>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</si>
  <si>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</si>
  <si>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</si>
  <si>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</si>
  <si>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</si>
  <si>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</si>
  <si>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</si>
  <si>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</si>
  <si>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</si>
  <si>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</si>
  <si>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</si>
  <si>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</si>
  <si>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</si>
  <si>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</si>
  <si>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</si>
  <si>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</si>
  <si>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</si>
  <si>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</si>
  <si>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</si>
  <si>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</si>
  <si>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</si>
  <si>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</si>
  <si>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</si>
  <si>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</si>
  <si>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</si>
  <si>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</si>
  <si>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NETRETIĆ</t>
  </si>
  <si>
    <t>BILANCA</t>
  </si>
  <si>
    <t>RAS funkcijski</t>
  </si>
  <si>
    <t>Razina:</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</si>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</sst>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3946428</v>
      </c>
      <c r="D2" s="6">
        <f>'PR-RAS'!E6</f>
        <v>4135868.54</v>
      </c>
      <c r="E2" s="6">
        <v>0</v>
      </c>
      <c r="F2" s="6">
        <v>0</v>
      </c>
      <c r="G2" s="7">
        <f t="shared" ref="G2:G983" si="0">(B2/1000)*(C2*1+D2*2)</f>
        <v>12218.165080000001</v>
      </c>
      <c r="H2" s="7">
        <f t="shared" ref="H2:H1479"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1634906</v>
      </c>
      <c r="D3" s="1">
        <f>'PR-RAS'!E7</f>
        <v>2162553.31</v>
      </c>
      <c r="E3" s="1">
        <v>0</v>
      </c>
      <c r="F3" s="1">
        <v>0</v>
      </c>
      <c r="G3" s="2">
        <f t="shared" si="0"/>
        <v>11920.025240000001</v>
      </c>
      <c r="H3" s="2">
        <f t="shared" si="1"/>
        <v>0.31000000005587935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1472628</v>
      </c>
      <c r="D4" s="1">
        <f>'PR-RAS'!E8</f>
        <v>1892542.5</v>
      </c>
      <c r="E4" s="1">
        <v>0</v>
      </c>
      <c r="F4" s="1">
        <v>0</v>
      </c>
      <c r="G4" s="2">
        <f t="shared" si="0"/>
        <v>15773.139000000001</v>
      </c>
      <c r="H4" s="2">
        <f t="shared" si="1"/>
        <v>0.5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1472673</v>
      </c>
      <c r="D5" s="1">
        <f>'PR-RAS'!E9</f>
        <v>1892542.5</v>
      </c>
      <c r="E5" s="1">
        <v>0</v>
      </c>
      <c r="F5" s="1">
        <v>0</v>
      </c>
      <c r="G5" s="2">
        <f t="shared" si="0"/>
        <v>21031.031999999999</v>
      </c>
      <c r="H5" s="2">
        <f t="shared" si="1"/>
        <v>0.5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45</v>
      </c>
      <c r="D11" s="1">
        <f>'PR-RAS'!E15</f>
        <v>0</v>
      </c>
      <c r="E11" s="1">
        <v>0</v>
      </c>
      <c r="F11" s="1">
        <v>0</v>
      </c>
      <c r="G11" s="2">
        <f t="shared" si="0"/>
        <v>0.45</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145203</v>
      </c>
      <c r="D19" s="1">
        <f>'PR-RAS'!E23</f>
        <v>221972.62</v>
      </c>
      <c r="E19" s="1">
        <v>0</v>
      </c>
      <c r="F19" s="1">
        <v>0</v>
      </c>
      <c r="G19" s="2">
        <f t="shared" si="0"/>
        <v>10604.668319999999</v>
      </c>
      <c r="H19" s="2">
        <f t="shared" si="1"/>
        <v>0.38000000000465661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49320</v>
      </c>
      <c r="D20" s="1">
        <f>'PR-RAS'!E24</f>
        <v>9016.1</v>
      </c>
      <c r="E20" s="1">
        <v>0</v>
      </c>
      <c r="F20" s="1">
        <v>0</v>
      </c>
      <c r="G20" s="2">
        <f t="shared" si="0"/>
        <v>1279.6917999999998</v>
      </c>
      <c r="H20" s="2">
        <f t="shared" si="1"/>
        <v>0.1000000000003638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95883</v>
      </c>
      <c r="D23" s="1">
        <f>'PR-RAS'!E27</f>
        <v>212956.52</v>
      </c>
      <c r="E23" s="1">
        <v>0</v>
      </c>
      <c r="F23" s="1">
        <v>0</v>
      </c>
      <c r="G23" s="2">
        <f t="shared" si="0"/>
        <v>11479.512879999998</v>
      </c>
      <c r="H23" s="2">
        <f t="shared" si="1"/>
        <v>0.48000000001047738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17075</v>
      </c>
      <c r="D25" s="1">
        <f>'PR-RAS'!E29</f>
        <v>48038.19</v>
      </c>
      <c r="E25" s="1">
        <v>0</v>
      </c>
      <c r="F25" s="1">
        <v>0</v>
      </c>
      <c r="G25" s="2">
        <f t="shared" si="0"/>
        <v>2715.63312</v>
      </c>
      <c r="H25" s="2">
        <f t="shared" si="1"/>
        <v>0.19000000000232831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17075</v>
      </c>
      <c r="D27" s="1">
        <f>'PR-RAS'!E31</f>
        <v>48038.19</v>
      </c>
      <c r="E27" s="1">
        <v>0</v>
      </c>
      <c r="F27" s="1">
        <v>0</v>
      </c>
      <c r="G27" s="2">
        <f t="shared" si="0"/>
        <v>2941.93588</v>
      </c>
      <c r="H27" s="2">
        <f t="shared" si="1"/>
        <v>0.19000000000232831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1589932</v>
      </c>
      <c r="D46" s="1">
        <f>'PR-RAS'!E50</f>
        <v>1398975.35</v>
      </c>
      <c r="E46" s="1">
        <v>0</v>
      </c>
      <c r="F46" s="1">
        <v>0</v>
      </c>
      <c r="G46" s="2">
        <f t="shared" si="0"/>
        <v>197454.72150000001</v>
      </c>
      <c r="H46" s="2">
        <f t="shared" si="1"/>
        <v>0.35000000009313226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1316064</v>
      </c>
      <c r="D55" s="1">
        <f>'PR-RAS'!E59</f>
        <v>1311855.75</v>
      </c>
      <c r="E55" s="1">
        <v>0</v>
      </c>
      <c r="F55" s="1">
        <v>0</v>
      </c>
      <c r="G55" s="2">
        <f t="shared" si="0"/>
        <v>212747.87700000001</v>
      </c>
      <c r="H55" s="2">
        <f t="shared" si="1"/>
        <v>0.25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1316064</v>
      </c>
      <c r="D56" s="1">
        <f>'PR-RAS'!E60</f>
        <v>1291508.8799999999</v>
      </c>
      <c r="E56" s="1">
        <v>0</v>
      </c>
      <c r="F56" s="1">
        <v>0</v>
      </c>
      <c r="G56" s="2">
        <f t="shared" si="0"/>
        <v>214449.49679999999</v>
      </c>
      <c r="H56" s="2">
        <f t="shared" si="1"/>
        <v>0.12000000011175871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20346.87</v>
      </c>
      <c r="E57" s="1">
        <v>0</v>
      </c>
      <c r="F57" s="1">
        <v>0</v>
      </c>
      <c r="G57" s="2">
        <f t="shared" si="0"/>
        <v>2278.84944</v>
      </c>
      <c r="H57" s="2">
        <f t="shared" si="1"/>
        <v>0.13000000000101863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273868</v>
      </c>
      <c r="D58" s="1">
        <f>'PR-RAS'!E62</f>
        <v>34929.29</v>
      </c>
      <c r="E58" s="1">
        <v>0</v>
      </c>
      <c r="F58" s="1">
        <v>0</v>
      </c>
      <c r="G58" s="2">
        <f t="shared" si="0"/>
        <v>19592.415060000003</v>
      </c>
      <c r="H58" s="2">
        <f t="shared" si="1"/>
        <v>0.29000000000087311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78288</v>
      </c>
      <c r="D59" s="1">
        <f>'PR-RAS'!E63</f>
        <v>34929.29</v>
      </c>
      <c r="E59" s="1">
        <v>0</v>
      </c>
      <c r="F59" s="1">
        <v>0</v>
      </c>
      <c r="G59" s="2">
        <f t="shared" si="0"/>
        <v>8592.5016400000022</v>
      </c>
      <c r="H59" s="2">
        <f t="shared" si="1"/>
        <v>0.29000000000087311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195580</v>
      </c>
      <c r="D60" s="1">
        <f>'PR-RAS'!E64</f>
        <v>0</v>
      </c>
      <c r="E60" s="1">
        <v>0</v>
      </c>
      <c r="F60" s="1">
        <v>0</v>
      </c>
      <c r="G60" s="2">
        <f t="shared" si="0"/>
        <v>11539.22</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52190.31</v>
      </c>
      <c r="E70" s="1">
        <v>0</v>
      </c>
      <c r="F70" s="1">
        <v>0</v>
      </c>
      <c r="G70" s="2">
        <f t="shared" si="0"/>
        <v>7202.26278</v>
      </c>
      <c r="H70" s="2">
        <f t="shared" si="1"/>
        <v>0.30999999999767169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52190.31</v>
      </c>
      <c r="E72" s="1">
        <v>0</v>
      </c>
      <c r="F72" s="1">
        <v>0</v>
      </c>
      <c r="G72" s="2">
        <f t="shared" si="0"/>
        <v>7411.0240199999989</v>
      </c>
      <c r="H72" s="2">
        <f t="shared" si="1"/>
        <v>0.30999999999767169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86377</v>
      </c>
      <c r="D78" s="1">
        <f>'PR-RAS'!E82</f>
        <v>100599.81</v>
      </c>
      <c r="E78" s="1">
        <v>0</v>
      </c>
      <c r="F78" s="1">
        <v>0</v>
      </c>
      <c r="G78" s="2">
        <f t="shared" si="0"/>
        <v>22143.399740000001</v>
      </c>
      <c r="H78" s="2">
        <f t="shared" si="1"/>
        <v>0.19000000000232831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1889</v>
      </c>
      <c r="D79" s="1">
        <f>'PR-RAS'!E83</f>
        <v>490.63</v>
      </c>
      <c r="E79" s="1">
        <v>0</v>
      </c>
      <c r="F79" s="1">
        <v>0</v>
      </c>
      <c r="G79" s="2">
        <f t="shared" si="0"/>
        <v>223.88028000000003</v>
      </c>
      <c r="H79" s="2">
        <f t="shared" si="1"/>
        <v>0.37000000000000455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v>
      </c>
      <c r="D81" s="1">
        <f>'PR-RAS'!E85</f>
        <v>16.37</v>
      </c>
      <c r="E81" s="1">
        <v>0</v>
      </c>
      <c r="F81" s="1">
        <v>0</v>
      </c>
      <c r="G81" s="2">
        <f t="shared" si="0"/>
        <v>3.4992000000000001</v>
      </c>
      <c r="H81" s="2">
        <f t="shared" si="1"/>
        <v>0.37000000000000099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1878</v>
      </c>
      <c r="D82" s="1">
        <f>'PR-RAS'!E86</f>
        <v>474.26</v>
      </c>
      <c r="E82" s="1">
        <v>0</v>
      </c>
      <c r="F82" s="1">
        <v>0</v>
      </c>
      <c r="G82" s="2">
        <f t="shared" si="0"/>
        <v>228.94812000000002</v>
      </c>
      <c r="H82" s="2">
        <f t="shared" si="1"/>
        <v>0.25999999999999091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84488</v>
      </c>
      <c r="D87" s="1">
        <f>'PR-RAS'!E91</f>
        <v>100109.18</v>
      </c>
      <c r="E87" s="1">
        <v>0</v>
      </c>
      <c r="F87" s="1">
        <v>0</v>
      </c>
      <c r="G87" s="2">
        <f t="shared" si="0"/>
        <v>24484.746959999997</v>
      </c>
      <c r="H87" s="2">
        <f t="shared" si="1"/>
        <v>0.17999999999301508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9754</v>
      </c>
      <c r="D88" s="1">
        <f>'PR-RAS'!E92</f>
        <v>0</v>
      </c>
      <c r="E88" s="1">
        <v>0</v>
      </c>
      <c r="F88" s="1">
        <v>0</v>
      </c>
      <c r="G88" s="2">
        <f t="shared" si="0"/>
        <v>848.59799999999996</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15762</v>
      </c>
      <c r="D89" s="1">
        <f>'PR-RAS'!E93</f>
        <v>19640.150000000001</v>
      </c>
      <c r="E89" s="1">
        <v>0</v>
      </c>
      <c r="F89" s="1">
        <v>0</v>
      </c>
      <c r="G89" s="2">
        <f t="shared" si="0"/>
        <v>4843.7223999999997</v>
      </c>
      <c r="H89" s="2">
        <f t="shared" si="1"/>
        <v>0.15000000000145519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54368</v>
      </c>
      <c r="D90" s="1">
        <f>'PR-RAS'!E94</f>
        <v>65065.25</v>
      </c>
      <c r="E90" s="1">
        <v>0</v>
      </c>
      <c r="F90" s="1">
        <v>0</v>
      </c>
      <c r="G90" s="2">
        <f t="shared" si="0"/>
        <v>16420.3665</v>
      </c>
      <c r="H90" s="2">
        <f t="shared" si="1"/>
        <v>0.25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4604</v>
      </c>
      <c r="D93" s="1">
        <f>'PR-RAS'!E97</f>
        <v>15403.78</v>
      </c>
      <c r="E93" s="1">
        <v>0</v>
      </c>
      <c r="F93" s="1">
        <v>0</v>
      </c>
      <c r="G93" s="2">
        <f t="shared" si="0"/>
        <v>3257.8635199999999</v>
      </c>
      <c r="H93" s="2">
        <f t="shared" si="1"/>
        <v>0.21999999999934516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635213</v>
      </c>
      <c r="D102" s="1">
        <f>'PR-RAS'!E106</f>
        <v>473740.07</v>
      </c>
      <c r="E102" s="1">
        <v>0</v>
      </c>
      <c r="F102" s="1">
        <v>0</v>
      </c>
      <c r="G102" s="2">
        <f t="shared" si="0"/>
        <v>159852.00714000003</v>
      </c>
      <c r="H102" s="2">
        <f t="shared" si="1"/>
        <v>7.0000000006984919E-2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1480</v>
      </c>
      <c r="D103" s="1">
        <f>'PR-RAS'!E107</f>
        <v>3178.1</v>
      </c>
      <c r="E103" s="1">
        <v>0</v>
      </c>
      <c r="F103" s="1">
        <v>0</v>
      </c>
      <c r="G103" s="2">
        <f t="shared" si="0"/>
        <v>799.29239999999993</v>
      </c>
      <c r="H103" s="2">
        <f t="shared" si="1"/>
        <v>9.9999999999909051E-2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92</v>
      </c>
      <c r="D104" s="1">
        <f>'PR-RAS'!E108</f>
        <v>150</v>
      </c>
      <c r="E104" s="1">
        <v>0</v>
      </c>
      <c r="F104" s="1">
        <v>0</v>
      </c>
      <c r="G104" s="2">
        <f t="shared" si="0"/>
        <v>40.375999999999998</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1388</v>
      </c>
      <c r="D107" s="1">
        <f>'PR-RAS'!E111</f>
        <v>3028.1</v>
      </c>
      <c r="E107" s="1">
        <v>0</v>
      </c>
      <c r="F107" s="1">
        <v>0</v>
      </c>
      <c r="G107" s="2">
        <f t="shared" si="0"/>
        <v>789.08519999999999</v>
      </c>
      <c r="H107" s="2">
        <f t="shared" si="1"/>
        <v>9.9999999999909051E-2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396425</v>
      </c>
      <c r="D108" s="1">
        <f>'PR-RAS'!E112</f>
        <v>68248.149999999994</v>
      </c>
      <c r="E108" s="1">
        <v>0</v>
      </c>
      <c r="F108" s="1">
        <v>0</v>
      </c>
      <c r="G108" s="2">
        <f t="shared" si="0"/>
        <v>57022.579100000003</v>
      </c>
      <c r="H108" s="2">
        <f t="shared" si="1"/>
        <v>0.14999999999417923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130</v>
      </c>
      <c r="D110" s="1">
        <f>'PR-RAS'!E114</f>
        <v>444.47</v>
      </c>
      <c r="E110" s="1">
        <v>0</v>
      </c>
      <c r="F110" s="1">
        <v>0</v>
      </c>
      <c r="G110" s="2">
        <f t="shared" si="0"/>
        <v>111.06446000000001</v>
      </c>
      <c r="H110" s="2">
        <f t="shared" si="1"/>
        <v>0.47000000000002728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40990</v>
      </c>
      <c r="D111" s="1">
        <f>'PR-RAS'!E115</f>
        <v>0</v>
      </c>
      <c r="E111" s="1">
        <v>0</v>
      </c>
      <c r="F111" s="1">
        <v>0</v>
      </c>
      <c r="G111" s="2">
        <f t="shared" si="0"/>
        <v>4508.8999999999996</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355305</v>
      </c>
      <c r="D113" s="1">
        <f>'PR-RAS'!E117</f>
        <v>67803.679999999993</v>
      </c>
      <c r="E113" s="1">
        <v>0</v>
      </c>
      <c r="F113" s="1">
        <v>0</v>
      </c>
      <c r="G113" s="2">
        <f t="shared" si="0"/>
        <v>54982.18432</v>
      </c>
      <c r="H113" s="2">
        <f t="shared" si="1"/>
        <v>0.32000000000698492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237308</v>
      </c>
      <c r="D116" s="1">
        <f>'PR-RAS'!E120</f>
        <v>402313.82</v>
      </c>
      <c r="E116" s="1">
        <v>0</v>
      </c>
      <c r="F116" s="1">
        <v>0</v>
      </c>
      <c r="G116" s="2">
        <f t="shared" si="0"/>
        <v>119822.59860000001</v>
      </c>
      <c r="H116" s="2">
        <f t="shared" si="1"/>
        <v>0.17999999999301508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2626</v>
      </c>
      <c r="D117" s="1">
        <f>'PR-RAS'!E121</f>
        <v>34972.25</v>
      </c>
      <c r="E117" s="1">
        <v>0</v>
      </c>
      <c r="F117" s="1">
        <v>0</v>
      </c>
      <c r="G117" s="2">
        <f t="shared" si="0"/>
        <v>8418.1779999999999</v>
      </c>
      <c r="H117" s="2">
        <f t="shared" si="1"/>
        <v>0.25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234682</v>
      </c>
      <c r="D118" s="1">
        <f>'PR-RAS'!E122</f>
        <v>367341.57</v>
      </c>
      <c r="E118" s="1">
        <v>0</v>
      </c>
      <c r="F118" s="1">
        <v>0</v>
      </c>
      <c r="G118" s="2">
        <f t="shared" si="0"/>
        <v>113415.72138</v>
      </c>
      <c r="H118" s="2">
        <f t="shared" si="1"/>
        <v>0.42999999999301508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1986268</v>
      </c>
      <c r="D147" s="1">
        <f>'PR-RAS'!E151</f>
        <v>2879675.27</v>
      </c>
      <c r="E147" s="1">
        <v>0</v>
      </c>
      <c r="F147" s="1">
        <v>0</v>
      </c>
      <c r="G147" s="2">
        <f t="shared" si="0"/>
        <v>1130860.30684</v>
      </c>
      <c r="H147" s="2">
        <f t="shared" si="1"/>
        <v>0.27000000001862645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351068</v>
      </c>
      <c r="D148" s="1">
        <f>'PR-RAS'!E152</f>
        <v>395472.43</v>
      </c>
      <c r="E148" s="1">
        <v>0</v>
      </c>
      <c r="F148" s="1">
        <v>0</v>
      </c>
      <c r="G148" s="2">
        <f t="shared" si="0"/>
        <v>167875.89041999998</v>
      </c>
      <c r="H148" s="2">
        <f t="shared" si="1"/>
        <v>0.42999999999301508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297054</v>
      </c>
      <c r="D149" s="1">
        <f>'PR-RAS'!E153</f>
        <v>332594.37</v>
      </c>
      <c r="E149" s="1">
        <v>0</v>
      </c>
      <c r="F149" s="1">
        <v>0</v>
      </c>
      <c r="G149" s="2">
        <f t="shared" si="0"/>
        <v>142411.92551999999</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297054</v>
      </c>
      <c r="D150" s="1">
        <f>'PR-RAS'!E154</f>
        <v>332594.37</v>
      </c>
      <c r="E150" s="1">
        <v>0</v>
      </c>
      <c r="F150" s="1">
        <v>0</v>
      </c>
      <c r="G150" s="2">
        <f t="shared" si="0"/>
        <v>143374.16826000001</v>
      </c>
      <c r="H150" s="2">
        <f t="shared" si="1"/>
        <v>0.36999999999534339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5000</v>
      </c>
      <c r="D154" s="1">
        <f>'PR-RAS'!E158</f>
        <v>8000</v>
      </c>
      <c r="E154" s="1">
        <v>0</v>
      </c>
      <c r="F154" s="1">
        <v>0</v>
      </c>
      <c r="G154" s="2">
        <f t="shared" si="0"/>
        <v>3213</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49014</v>
      </c>
      <c r="D155" s="1">
        <f>'PR-RAS'!E159</f>
        <v>54878.06</v>
      </c>
      <c r="E155" s="1">
        <v>0</v>
      </c>
      <c r="F155" s="1">
        <v>0</v>
      </c>
      <c r="G155" s="2">
        <f t="shared" si="0"/>
        <v>24450.598480000001</v>
      </c>
      <c r="H155" s="2">
        <f t="shared" si="1"/>
        <v>5.9999999997671694E-2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49014</v>
      </c>
      <c r="D157" s="1">
        <f>'PR-RAS'!E161</f>
        <v>54878.06</v>
      </c>
      <c r="E157" s="1">
        <v>0</v>
      </c>
      <c r="F157" s="1">
        <v>0</v>
      </c>
      <c r="G157" s="2">
        <f t="shared" si="0"/>
        <v>24768.138719999999</v>
      </c>
      <c r="H157" s="2">
        <f t="shared" si="1"/>
        <v>5.9999999997671694E-2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924657</v>
      </c>
      <c r="D159" s="1">
        <f>'PR-RAS'!E163</f>
        <v>450406.10000000003</v>
      </c>
      <c r="E159" s="1">
        <v>0</v>
      </c>
      <c r="F159" s="1">
        <v>0</v>
      </c>
      <c r="G159" s="2">
        <f t="shared" si="0"/>
        <v>288424.13360000006</v>
      </c>
      <c r="H159" s="2">
        <f t="shared" si="1"/>
        <v>0.1000000000349246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23634</v>
      </c>
      <c r="D160" s="1">
        <f>'PR-RAS'!E164</f>
        <v>27758.14</v>
      </c>
      <c r="E160" s="1">
        <v>0</v>
      </c>
      <c r="F160" s="1">
        <v>0</v>
      </c>
      <c r="G160" s="2">
        <f t="shared" si="0"/>
        <v>12584.89452</v>
      </c>
      <c r="H160" s="2">
        <f t="shared" si="1"/>
        <v>0.13999999999941792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152</v>
      </c>
      <c r="E161" s="1">
        <v>0</v>
      </c>
      <c r="F161" s="1">
        <v>0</v>
      </c>
      <c r="G161" s="2">
        <f t="shared" si="0"/>
        <v>48.64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21123</v>
      </c>
      <c r="D162" s="1">
        <f>'PR-RAS'!E166</f>
        <v>21587.14</v>
      </c>
      <c r="E162" s="1">
        <v>0</v>
      </c>
      <c r="F162" s="1">
        <v>0</v>
      </c>
      <c r="G162" s="2">
        <f t="shared" si="0"/>
        <v>10351.862080000001</v>
      </c>
      <c r="H162" s="2">
        <f t="shared" si="1"/>
        <v>0.13999999999941792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1149</v>
      </c>
      <c r="D163" s="1">
        <f>'PR-RAS'!E167</f>
        <v>3075</v>
      </c>
      <c r="E163" s="1">
        <v>0</v>
      </c>
      <c r="F163" s="1">
        <v>0</v>
      </c>
      <c r="G163" s="2">
        <f t="shared" si="0"/>
        <v>1182.4380000000001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1362</v>
      </c>
      <c r="D164" s="1">
        <f>'PR-RAS'!E168</f>
        <v>2944</v>
      </c>
      <c r="E164" s="1">
        <v>0</v>
      </c>
      <c r="F164" s="1">
        <v>0</v>
      </c>
      <c r="G164" s="2">
        <f t="shared" si="0"/>
        <v>1181.75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139302</v>
      </c>
      <c r="D165" s="1">
        <f>'PR-RAS'!E169</f>
        <v>127876.87000000001</v>
      </c>
      <c r="E165" s="1">
        <v>0</v>
      </c>
      <c r="F165" s="1">
        <v>0</v>
      </c>
      <c r="G165" s="2">
        <f t="shared" si="0"/>
        <v>64789.141360000001</v>
      </c>
      <c r="H165" s="2">
        <f t="shared" si="1"/>
        <v>0.1299999999901047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19534</v>
      </c>
      <c r="D166" s="1">
        <f>'PR-RAS'!E170</f>
        <v>16294.87</v>
      </c>
      <c r="E166" s="1">
        <v>0</v>
      </c>
      <c r="F166" s="1">
        <v>0</v>
      </c>
      <c r="G166" s="2">
        <f t="shared" si="0"/>
        <v>8600.4171000000006</v>
      </c>
      <c r="H166" s="2">
        <f t="shared" si="1"/>
        <v>0.12999999999919964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114328</v>
      </c>
      <c r="D168" s="1">
        <f>'PR-RAS'!E172</f>
        <v>108425.3</v>
      </c>
      <c r="E168" s="1">
        <v>0</v>
      </c>
      <c r="F168" s="1">
        <v>0</v>
      </c>
      <c r="G168" s="2">
        <f t="shared" si="0"/>
        <v>55306.826199999996</v>
      </c>
      <c r="H168" s="2">
        <f t="shared" si="1"/>
        <v>0.30000000000291038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1703</v>
      </c>
      <c r="D169" s="1">
        <f>'PR-RAS'!E173</f>
        <v>32.1</v>
      </c>
      <c r="E169" s="1">
        <v>0</v>
      </c>
      <c r="F169" s="1">
        <v>0</v>
      </c>
      <c r="G169" s="2">
        <f t="shared" si="0"/>
        <v>296.88960000000003</v>
      </c>
      <c r="H169" s="2">
        <f t="shared" si="1"/>
        <v>0.10000000000000142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3737</v>
      </c>
      <c r="D170" s="1">
        <f>'PR-RAS'!E174</f>
        <v>3124.6</v>
      </c>
      <c r="E170" s="1">
        <v>0</v>
      </c>
      <c r="F170" s="1">
        <v>0</v>
      </c>
      <c r="G170" s="2">
        <f t="shared" si="0"/>
        <v>1687.6678000000002</v>
      </c>
      <c r="H170" s="2">
        <f t="shared" si="1"/>
        <v>0.40000000000009095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502023</v>
      </c>
      <c r="D173" s="1">
        <f>'PR-RAS'!E177</f>
        <v>258951.08000000002</v>
      </c>
      <c r="E173" s="1">
        <v>0</v>
      </c>
      <c r="F173" s="1">
        <v>0</v>
      </c>
      <c r="G173" s="2">
        <f t="shared" si="0"/>
        <v>175427.12751999998</v>
      </c>
      <c r="H173" s="2">
        <f t="shared" si="1"/>
        <v>8.0000000016298145E-2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26751</v>
      </c>
      <c r="D174" s="1">
        <f>'PR-RAS'!E178</f>
        <v>21231.34</v>
      </c>
      <c r="E174" s="1">
        <v>0</v>
      </c>
      <c r="F174" s="1">
        <v>0</v>
      </c>
      <c r="G174" s="2">
        <f t="shared" si="0"/>
        <v>11973.966639999999</v>
      </c>
      <c r="H174" s="2">
        <f t="shared" si="1"/>
        <v>0.34000000000014552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325573</v>
      </c>
      <c r="D175" s="1">
        <f>'PR-RAS'!E179</f>
        <v>57267.27</v>
      </c>
      <c r="E175" s="1">
        <v>0</v>
      </c>
      <c r="F175" s="1">
        <v>0</v>
      </c>
      <c r="G175" s="2">
        <f t="shared" si="0"/>
        <v>76578.711959999986</v>
      </c>
      <c r="H175" s="2">
        <f t="shared" si="1"/>
        <v>0.26999999999679858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9350</v>
      </c>
      <c r="D176" s="1">
        <f>'PR-RAS'!E180</f>
        <v>8772.5</v>
      </c>
      <c r="E176" s="1">
        <v>0</v>
      </c>
      <c r="F176" s="1">
        <v>0</v>
      </c>
      <c r="G176" s="2">
        <f t="shared" si="0"/>
        <v>4706.625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55846</v>
      </c>
      <c r="D177" s="1">
        <f>'PR-RAS'!E181</f>
        <v>25343.94</v>
      </c>
      <c r="E177" s="1">
        <v>0</v>
      </c>
      <c r="F177" s="1">
        <v>0</v>
      </c>
      <c r="G177" s="2">
        <f t="shared" si="0"/>
        <v>18749.962879999999</v>
      </c>
      <c r="H177" s="2">
        <f t="shared" si="1"/>
        <v>6.0000000001309672E-2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6742</v>
      </c>
      <c r="D178" s="1">
        <f>'PR-RAS'!E182</f>
        <v>0</v>
      </c>
      <c r="E178" s="1">
        <v>0</v>
      </c>
      <c r="F178" s="1">
        <v>0</v>
      </c>
      <c r="G178" s="2">
        <f t="shared" si="0"/>
        <v>1193.3339999999998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9155</v>
      </c>
      <c r="D179" s="1">
        <f>'PR-RAS'!E183</f>
        <v>9033.75</v>
      </c>
      <c r="E179" s="1">
        <v>0</v>
      </c>
      <c r="F179" s="1">
        <v>0</v>
      </c>
      <c r="G179" s="2">
        <f t="shared" si="0"/>
        <v>4845.6049999999996</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21216</v>
      </c>
      <c r="D180" s="1">
        <f>'PR-RAS'!E184</f>
        <v>74921.8</v>
      </c>
      <c r="E180" s="1">
        <v>0</v>
      </c>
      <c r="F180" s="1">
        <v>0</v>
      </c>
      <c r="G180" s="2">
        <f t="shared" si="0"/>
        <v>30619.668399999999</v>
      </c>
      <c r="H180" s="2">
        <f t="shared" si="1"/>
        <v>0.19999999999708962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33565</v>
      </c>
      <c r="D181" s="1">
        <f>'PR-RAS'!E185</f>
        <v>45752.5</v>
      </c>
      <c r="E181" s="1">
        <v>0</v>
      </c>
      <c r="F181" s="1">
        <v>0</v>
      </c>
      <c r="G181" s="2">
        <f t="shared" si="0"/>
        <v>22512.6</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13825</v>
      </c>
      <c r="D182" s="1">
        <f>'PR-RAS'!E186</f>
        <v>16627.98</v>
      </c>
      <c r="E182" s="1">
        <v>0</v>
      </c>
      <c r="F182" s="1">
        <v>0</v>
      </c>
      <c r="G182" s="2">
        <f t="shared" si="0"/>
        <v>8521.6537599999992</v>
      </c>
      <c r="H182" s="2">
        <f t="shared" si="1"/>
        <v>2.0000000000436557E-2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259698</v>
      </c>
      <c r="D184" s="1">
        <f>'PR-RAS'!E188</f>
        <v>35820.01</v>
      </c>
      <c r="E184" s="1">
        <v>0</v>
      </c>
      <c r="F184" s="1">
        <v>0</v>
      </c>
      <c r="G184" s="2">
        <f t="shared" si="0"/>
        <v>60634.857660000001</v>
      </c>
      <c r="H184" s="2">
        <f t="shared" si="1"/>
        <v>1.0000000002037268E-2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244781</v>
      </c>
      <c r="D185" s="1">
        <f>'PR-RAS'!E189</f>
        <v>11944.32</v>
      </c>
      <c r="E185" s="1">
        <v>0</v>
      </c>
      <c r="F185" s="1">
        <v>0</v>
      </c>
      <c r="G185" s="2">
        <f t="shared" si="0"/>
        <v>49435.213759999999</v>
      </c>
      <c r="H185" s="2">
        <f t="shared" si="1"/>
        <v>0.31999999999970896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6103</v>
      </c>
      <c r="D186" s="1">
        <f>'PR-RAS'!E190</f>
        <v>2589.61</v>
      </c>
      <c r="E186" s="1">
        <v>0</v>
      </c>
      <c r="F186" s="1">
        <v>0</v>
      </c>
      <c r="G186" s="2">
        <f t="shared" si="0"/>
        <v>2087.2107000000001</v>
      </c>
      <c r="H186" s="2">
        <f t="shared" si="1"/>
        <v>0.38999999999987267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1725</v>
      </c>
      <c r="D187" s="1">
        <f>'PR-RAS'!E191</f>
        <v>8227.11</v>
      </c>
      <c r="E187" s="1">
        <v>0</v>
      </c>
      <c r="F187" s="1">
        <v>0</v>
      </c>
      <c r="G187" s="2">
        <f t="shared" si="0"/>
        <v>3381.3349200000002</v>
      </c>
      <c r="H187" s="2">
        <f t="shared" si="1"/>
        <v>0.11000000000058208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3120</v>
      </c>
      <c r="D188" s="1">
        <f>'PR-RAS'!E192</f>
        <v>6240.28</v>
      </c>
      <c r="E188" s="1">
        <v>0</v>
      </c>
      <c r="F188" s="1">
        <v>0</v>
      </c>
      <c r="G188" s="2">
        <f t="shared" si="0"/>
        <v>2917.3047200000001</v>
      </c>
      <c r="H188" s="2">
        <f t="shared" si="1"/>
        <v>0.27999999999974534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3969</v>
      </c>
      <c r="D189" s="1">
        <f>'PR-RAS'!E193</f>
        <v>4077.5</v>
      </c>
      <c r="E189" s="1">
        <v>0</v>
      </c>
      <c r="F189" s="1">
        <v>0</v>
      </c>
      <c r="G189" s="2">
        <f t="shared" si="0"/>
        <v>2279.3119999999999</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2741.19</v>
      </c>
      <c r="E191" s="1">
        <v>0</v>
      </c>
      <c r="F191" s="1">
        <v>0</v>
      </c>
      <c r="G191" s="2">
        <f t="shared" si="0"/>
        <v>1041.6522</v>
      </c>
      <c r="H191" s="2">
        <f t="shared" si="1"/>
        <v>0.19000000000005457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13285</v>
      </c>
      <c r="D192" s="1">
        <f>'PR-RAS'!E196</f>
        <v>8821.9500000000007</v>
      </c>
      <c r="E192" s="1">
        <v>0</v>
      </c>
      <c r="F192" s="1">
        <v>0</v>
      </c>
      <c r="G192" s="2">
        <f t="shared" si="0"/>
        <v>5907.4199000000008</v>
      </c>
      <c r="H192" s="2">
        <f t="shared" si="1"/>
        <v>4.9999999999272404E-2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13285</v>
      </c>
      <c r="D206" s="1">
        <f>'PR-RAS'!E210</f>
        <v>8821.9500000000007</v>
      </c>
      <c r="E206" s="1">
        <v>0</v>
      </c>
      <c r="F206" s="1">
        <v>0</v>
      </c>
      <c r="G206" s="2">
        <f t="shared" si="0"/>
        <v>6340.4245000000001</v>
      </c>
      <c r="H206" s="2">
        <f t="shared" si="1"/>
        <v>4.9999999999272404E-2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13180</v>
      </c>
      <c r="D207" s="1">
        <f>'PR-RAS'!E211</f>
        <v>8821.9500000000007</v>
      </c>
      <c r="E207" s="1">
        <v>0</v>
      </c>
      <c r="F207" s="1">
        <v>0</v>
      </c>
      <c r="G207" s="2">
        <f t="shared" si="0"/>
        <v>6349.7233999999999</v>
      </c>
      <c r="H207" s="2">
        <f t="shared" si="1"/>
        <v>4.9999999999272404E-2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105</v>
      </c>
      <c r="D209" s="1">
        <f>'PR-RAS'!E213</f>
        <v>0</v>
      </c>
      <c r="E209" s="1">
        <v>0</v>
      </c>
      <c r="F209" s="1">
        <v>0</v>
      </c>
      <c r="G209" s="2">
        <f t="shared" si="0"/>
        <v>21.84</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5000</v>
      </c>
      <c r="D211" s="1">
        <f>'PR-RAS'!E215</f>
        <v>375</v>
      </c>
      <c r="E211" s="1">
        <v>0</v>
      </c>
      <c r="F211" s="1">
        <v>0</v>
      </c>
      <c r="G211" s="2">
        <f t="shared" si="0"/>
        <v>1207.5</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5000</v>
      </c>
      <c r="D215" s="1">
        <f>'PR-RAS'!E219</f>
        <v>375</v>
      </c>
      <c r="E215" s="1">
        <v>0</v>
      </c>
      <c r="F215" s="1">
        <v>0</v>
      </c>
      <c r="G215" s="2">
        <f t="shared" si="0"/>
        <v>1230.5</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5000</v>
      </c>
      <c r="D218" s="1">
        <f>'PR-RAS'!E222</f>
        <v>375</v>
      </c>
      <c r="E218" s="1">
        <v>0</v>
      </c>
      <c r="F218" s="1">
        <v>0</v>
      </c>
      <c r="G218" s="2">
        <f t="shared" si="0"/>
        <v>1247.75</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188368</v>
      </c>
      <c r="D220" s="1">
        <f>'PR-RAS'!E224</f>
        <v>1599104.1400000001</v>
      </c>
      <c r="E220" s="1">
        <v>0</v>
      </c>
      <c r="F220" s="1">
        <v>0</v>
      </c>
      <c r="G220" s="2">
        <f t="shared" si="0"/>
        <v>741660.20532000007</v>
      </c>
      <c r="H220" s="2">
        <f t="shared" si="1"/>
        <v>0.14000000013038516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188368</v>
      </c>
      <c r="D232" s="1">
        <f>'PR-RAS'!E236</f>
        <v>1599104.1400000001</v>
      </c>
      <c r="E232" s="1">
        <v>0</v>
      </c>
      <c r="F232" s="1">
        <v>0</v>
      </c>
      <c r="G232" s="2">
        <f t="shared" si="0"/>
        <v>782299.12068000005</v>
      </c>
      <c r="H232" s="2">
        <f t="shared" si="1"/>
        <v>0.14000000013038516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188368</v>
      </c>
      <c r="D233" s="1">
        <f>'PR-RAS'!E237</f>
        <v>218741.88</v>
      </c>
      <c r="E233" s="1">
        <v>0</v>
      </c>
      <c r="F233" s="1">
        <v>0</v>
      </c>
      <c r="G233" s="2">
        <f t="shared" si="0"/>
        <v>145197.60832</v>
      </c>
      <c r="H233" s="2">
        <f t="shared" si="1"/>
        <v>0.11999999999534339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1380362.26</v>
      </c>
      <c r="E234" s="1">
        <v>0</v>
      </c>
      <c r="F234" s="1">
        <v>0</v>
      </c>
      <c r="G234" s="2">
        <f t="shared" si="0"/>
        <v>643248.81316000002</v>
      </c>
      <c r="H234" s="2">
        <f t="shared" si="1"/>
        <v>0.26000000000931323</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171350</v>
      </c>
      <c r="D248" s="1">
        <f>'PR-RAS'!E252</f>
        <v>191941.05</v>
      </c>
      <c r="E248" s="1">
        <v>0</v>
      </c>
      <c r="F248" s="1">
        <v>0</v>
      </c>
      <c r="G248" s="2">
        <f t="shared" si="0"/>
        <v>137142.32869999998</v>
      </c>
      <c r="H248" s="2">
        <f t="shared" si="1"/>
        <v>4.9999999988358468E-2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171350</v>
      </c>
      <c r="D255" s="1">
        <f>'PR-RAS'!E259</f>
        <v>191941.05</v>
      </c>
      <c r="E255" s="1">
        <v>0</v>
      </c>
      <c r="F255" s="1">
        <v>0</v>
      </c>
      <c r="G255" s="2">
        <f t="shared" si="0"/>
        <v>141028.9534</v>
      </c>
      <c r="H255" s="2">
        <f t="shared" si="1"/>
        <v>4.9999999988358468E-2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64600</v>
      </c>
      <c r="D256" s="1">
        <f>'PR-RAS'!E260</f>
        <v>89600</v>
      </c>
      <c r="E256" s="1">
        <v>0</v>
      </c>
      <c r="F256" s="1">
        <v>0</v>
      </c>
      <c r="G256" s="2">
        <f t="shared" si="0"/>
        <v>62169</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106750</v>
      </c>
      <c r="D257" s="1">
        <f>'PR-RAS'!E261</f>
        <v>102341.05</v>
      </c>
      <c r="E257" s="1">
        <v>0</v>
      </c>
      <c r="F257" s="1">
        <v>0</v>
      </c>
      <c r="G257" s="2">
        <f t="shared" si="0"/>
        <v>79726.617599999998</v>
      </c>
      <c r="H257" s="2">
        <f t="shared" si="1"/>
        <v>5.0000000002910383E-2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332540</v>
      </c>
      <c r="D259" s="1">
        <f>'PR-RAS'!E263</f>
        <v>233554.6</v>
      </c>
      <c r="E259" s="1">
        <v>0</v>
      </c>
      <c r="F259" s="1">
        <v>0</v>
      </c>
      <c r="G259" s="2">
        <f t="shared" si="0"/>
        <v>206309.49359999999</v>
      </c>
      <c r="H259" s="2">
        <f t="shared" si="1"/>
        <v>0.39999999999417923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103846</v>
      </c>
      <c r="D260" s="1">
        <f>'PR-RAS'!E264</f>
        <v>188554.6</v>
      </c>
      <c r="E260" s="1">
        <v>0</v>
      </c>
      <c r="F260" s="1">
        <v>0</v>
      </c>
      <c r="G260" s="2">
        <f t="shared" si="0"/>
        <v>124567.3968</v>
      </c>
      <c r="H260" s="2">
        <f t="shared" si="1"/>
        <v>0.39999999999417923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103846</v>
      </c>
      <c r="D261" s="1">
        <f>'PR-RAS'!E265</f>
        <v>188554.6</v>
      </c>
      <c r="E261" s="1">
        <v>0</v>
      </c>
      <c r="F261" s="1">
        <v>0</v>
      </c>
      <c r="G261" s="2">
        <f t="shared" si="0"/>
        <v>125048.35200000001</v>
      </c>
      <c r="H261" s="2">
        <f t="shared" si="1"/>
        <v>0.39999999999417923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228694</v>
      </c>
      <c r="D264" s="1">
        <f>'PR-RAS'!E268</f>
        <v>45000</v>
      </c>
      <c r="E264" s="1">
        <v>0</v>
      </c>
      <c r="F264" s="1">
        <v>0</v>
      </c>
      <c r="G264" s="2">
        <f t="shared" si="0"/>
        <v>83816.521999999997</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228694</v>
      </c>
      <c r="D265" s="1">
        <f>'PR-RAS'!E269</f>
        <v>45000</v>
      </c>
      <c r="E265" s="1">
        <v>0</v>
      </c>
      <c r="F265" s="1">
        <v>0</v>
      </c>
      <c r="G265" s="2">
        <f t="shared" si="0"/>
        <v>84135.216</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1986268</v>
      </c>
      <c r="D285" s="1">
        <f>'PR-RAS'!E289</f>
        <v>2879675.27</v>
      </c>
      <c r="E285" s="1">
        <v>0</v>
      </c>
      <c r="F285" s="1">
        <v>0</v>
      </c>
      <c r="G285" s="2">
        <f t="shared" si="0"/>
        <v>2199755.66536</v>
      </c>
      <c r="H285" s="2">
        <f t="shared" si="1"/>
        <v>0.27000000001862645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1960160</v>
      </c>
      <c r="D286" s="1">
        <f>'PR-RAS'!E290</f>
        <v>1256193.27</v>
      </c>
      <c r="E286" s="1">
        <v>0</v>
      </c>
      <c r="F286" s="1">
        <v>0</v>
      </c>
      <c r="G286" s="2">
        <f t="shared" si="0"/>
        <v>1274675.7638999999</v>
      </c>
      <c r="H286" s="2">
        <f t="shared" si="1"/>
        <v>0.27000000001862645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1244783</v>
      </c>
      <c r="D288" s="1">
        <f>'PR-RAS'!E292</f>
        <v>2303759.89</v>
      </c>
      <c r="E288" s="1">
        <v>0</v>
      </c>
      <c r="F288" s="1">
        <v>0</v>
      </c>
      <c r="G288" s="2">
        <f t="shared" si="0"/>
        <v>1679610.8978599999</v>
      </c>
      <c r="H288" s="2">
        <f t="shared" si="1"/>
        <v>0.10999999986961484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924859</v>
      </c>
      <c r="D290" s="1">
        <f>'PR-RAS'!E294</f>
        <v>1163604.45</v>
      </c>
      <c r="E290" s="1">
        <v>0</v>
      </c>
      <c r="F290" s="1">
        <v>0</v>
      </c>
      <c r="G290" s="2">
        <f t="shared" si="0"/>
        <v>939847.62309999985</v>
      </c>
      <c r="H290" s="2">
        <f t="shared" si="1"/>
        <v>0.44999999995343387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2800</v>
      </c>
      <c r="D293" s="1">
        <f>'PR-RAS'!E298</f>
        <v>1944</v>
      </c>
      <c r="E293" s="1">
        <v>0</v>
      </c>
      <c r="F293" s="1">
        <v>0</v>
      </c>
      <c r="G293" s="2">
        <f t="shared" si="0"/>
        <v>1952.896</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2800</v>
      </c>
      <c r="D294" s="1">
        <f>'PR-RAS'!E299</f>
        <v>1944</v>
      </c>
      <c r="E294" s="1">
        <v>0</v>
      </c>
      <c r="F294" s="1">
        <v>0</v>
      </c>
      <c r="G294" s="2">
        <f t="shared" si="0"/>
        <v>1959.5839999999998</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2800</v>
      </c>
      <c r="D295" s="1">
        <f>'PR-RAS'!E300</f>
        <v>1944</v>
      </c>
      <c r="E295" s="1">
        <v>0</v>
      </c>
      <c r="F295" s="1">
        <v>0</v>
      </c>
      <c r="G295" s="2">
        <f t="shared" si="0"/>
        <v>1966.2719999999999</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2800</v>
      </c>
      <c r="D296" s="1">
        <f>'PR-RAS'!E301</f>
        <v>1944</v>
      </c>
      <c r="E296" s="1">
        <v>0</v>
      </c>
      <c r="F296" s="1">
        <v>0</v>
      </c>
      <c r="G296" s="2">
        <f t="shared" si="0"/>
        <v>1972.9599999999998</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919033</v>
      </c>
      <c r="D345" s="1">
        <f>'PR-RAS'!E350</f>
        <v>92119.6</v>
      </c>
      <c r="E345" s="1">
        <v>0</v>
      </c>
      <c r="F345" s="1">
        <v>0</v>
      </c>
      <c r="G345" s="2">
        <f t="shared" si="0"/>
        <v>379525.63679999998</v>
      </c>
      <c r="H345" s="2">
        <f t="shared" si="1"/>
        <v>0.39999999999417923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919033</v>
      </c>
      <c r="D358" s="1">
        <f>'PR-RAS'!E363</f>
        <v>92119.6</v>
      </c>
      <c r="E358" s="1">
        <v>0</v>
      </c>
      <c r="F358" s="1">
        <v>0</v>
      </c>
      <c r="G358" s="2">
        <f t="shared" si="0"/>
        <v>393868.17539999995</v>
      </c>
      <c r="H358" s="2">
        <f t="shared" si="1"/>
        <v>0.39999999999417923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681440</v>
      </c>
      <c r="D359" s="1">
        <f>'PR-RAS'!E364</f>
        <v>84917.6</v>
      </c>
      <c r="E359" s="1">
        <v>0</v>
      </c>
      <c r="F359" s="1">
        <v>0</v>
      </c>
      <c r="G359" s="2">
        <f t="shared" si="0"/>
        <v>304756.52159999998</v>
      </c>
      <c r="H359" s="2">
        <f t="shared" si="1"/>
        <v>0.39999999999417923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20110</v>
      </c>
      <c r="D361" s="1">
        <f>'PR-RAS'!E366</f>
        <v>34542.6</v>
      </c>
      <c r="E361" s="1">
        <v>0</v>
      </c>
      <c r="F361" s="1">
        <v>0</v>
      </c>
      <c r="G361" s="2">
        <f t="shared" si="0"/>
        <v>32110.271999999997</v>
      </c>
      <c r="H361" s="2">
        <f t="shared" si="1"/>
        <v>0.40000000000145519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402555</v>
      </c>
      <c r="D362" s="1">
        <f>'PR-RAS'!E367</f>
        <v>0</v>
      </c>
      <c r="E362" s="1">
        <v>0</v>
      </c>
      <c r="F362" s="1">
        <v>0</v>
      </c>
      <c r="G362" s="2">
        <f t="shared" si="0"/>
        <v>145322.35499999998</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258775</v>
      </c>
      <c r="D363" s="1">
        <f>'PR-RAS'!E368</f>
        <v>50375</v>
      </c>
      <c r="E363" s="1">
        <v>0</v>
      </c>
      <c r="F363" s="1">
        <v>0</v>
      </c>
      <c r="G363" s="2">
        <f t="shared" si="0"/>
        <v>130148.05</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237593</v>
      </c>
      <c r="D364" s="1">
        <f>'PR-RAS'!E369</f>
        <v>7202</v>
      </c>
      <c r="E364" s="1">
        <v>0</v>
      </c>
      <c r="F364" s="1">
        <v>0</v>
      </c>
      <c r="G364" s="2">
        <f t="shared" si="0"/>
        <v>91474.910999999993</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7202</v>
      </c>
      <c r="E365" s="1">
        <v>0</v>
      </c>
      <c r="F365" s="1">
        <v>0</v>
      </c>
      <c r="G365" s="2">
        <f t="shared" si="0"/>
        <v>5243.0559999999996</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237593</v>
      </c>
      <c r="D371" s="1">
        <f>'PR-RAS'!E376</f>
        <v>0</v>
      </c>
      <c r="E371" s="1">
        <v>0</v>
      </c>
      <c r="F371" s="1">
        <v>0</v>
      </c>
      <c r="G371" s="2">
        <f t="shared" si="0"/>
        <v>87909.41</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916233</v>
      </c>
      <c r="D403" s="1">
        <f>'PR-RAS'!E408</f>
        <v>90175.6</v>
      </c>
      <c r="E403" s="1">
        <v>0</v>
      </c>
      <c r="F403" s="1">
        <v>0</v>
      </c>
      <c r="G403" s="2">
        <f t="shared" si="0"/>
        <v>440826.84840000002</v>
      </c>
      <c r="H403" s="2">
        <f t="shared" si="1"/>
        <v>0.39999999999417923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3949228</v>
      </c>
      <c r="D407" s="1">
        <f>'PR-RAS'!E412</f>
        <v>4137812.54</v>
      </c>
      <c r="E407" s="1">
        <v>0</v>
      </c>
      <c r="F407" s="1">
        <v>0</v>
      </c>
      <c r="G407" s="2">
        <f t="shared" si="0"/>
        <v>4963290.3504800005</v>
      </c>
      <c r="H407" s="2">
        <f t="shared" si="1"/>
        <v>0.4599999999627471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2905301</v>
      </c>
      <c r="D408" s="1">
        <f>'PR-RAS'!E413</f>
        <v>2971794.87</v>
      </c>
      <c r="E408" s="1">
        <v>0</v>
      </c>
      <c r="F408" s="1">
        <v>0</v>
      </c>
      <c r="G408" s="2">
        <f t="shared" si="0"/>
        <v>3601498.5311799999</v>
      </c>
      <c r="H408" s="2">
        <f t="shared" si="1"/>
        <v>0.12999999988824129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1043927</v>
      </c>
      <c r="D409" s="1">
        <f>'PR-RAS'!E414</f>
        <v>1166017.67</v>
      </c>
      <c r="E409" s="1">
        <v>0</v>
      </c>
      <c r="F409" s="1">
        <v>0</v>
      </c>
      <c r="G409" s="2">
        <f t="shared" si="0"/>
        <v>1377392.6347199997</v>
      </c>
      <c r="H409" s="2">
        <f t="shared" si="1"/>
        <v>0.33000000007450581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1244783</v>
      </c>
      <c r="D411" s="1">
        <f>'PR-RAS'!E416</f>
        <v>2303759.89</v>
      </c>
      <c r="E411" s="1">
        <v>0</v>
      </c>
      <c r="F411" s="1">
        <v>0</v>
      </c>
      <c r="G411" s="2">
        <f t="shared" si="0"/>
        <v>2399444.1398</v>
      </c>
      <c r="H411" s="2">
        <f t="shared" si="1"/>
        <v>0.10999999986961484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924859</v>
      </c>
      <c r="D413" s="1">
        <f>'PR-RAS'!E418</f>
        <v>1163604.45</v>
      </c>
      <c r="E413" s="1">
        <v>0</v>
      </c>
      <c r="F413" s="1">
        <v>0</v>
      </c>
      <c r="G413" s="2">
        <f t="shared" si="0"/>
        <v>1339851.9748</v>
      </c>
      <c r="H413" s="2">
        <f t="shared" si="1"/>
        <v>0.44999999995343387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3949228</v>
      </c>
      <c r="D633" s="1">
        <f>'PR-RAS'!E639</f>
        <v>4137812.54</v>
      </c>
      <c r="E633" s="1">
        <v>0</v>
      </c>
      <c r="F633" s="1">
        <v>0</v>
      </c>
      <c r="G633" s="2">
        <f t="shared" si="0"/>
        <v>7726107.1465600003</v>
      </c>
      <c r="H633" s="2">
        <f t="shared" si="1"/>
        <v>0.4599999999627471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2905301</v>
      </c>
      <c r="D634" s="1">
        <f>'PR-RAS'!E640</f>
        <v>2971794.87</v>
      </c>
      <c r="E634" s="1">
        <v>0</v>
      </c>
      <c r="F634" s="1">
        <v>0</v>
      </c>
      <c r="G634" s="2">
        <f t="shared" si="0"/>
        <v>5601347.8384199999</v>
      </c>
      <c r="H634" s="2">
        <f t="shared" si="1"/>
        <v>0.12999999988824129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1043927</v>
      </c>
      <c r="D635" s="1">
        <f>'PR-RAS'!E641</f>
        <v>1166017.67</v>
      </c>
      <c r="E635" s="1">
        <v>0</v>
      </c>
      <c r="F635" s="1">
        <v>0</v>
      </c>
      <c r="G635" s="2">
        <f t="shared" si="0"/>
        <v>2140360.1235599997</v>
      </c>
      <c r="H635" s="2">
        <f t="shared" si="1"/>
        <v>0.33000000007450581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1244783</v>
      </c>
      <c r="D637" s="1">
        <f>'PR-RAS'!E643</f>
        <v>2303759.89</v>
      </c>
      <c r="E637" s="1">
        <v>0</v>
      </c>
      <c r="F637" s="1">
        <v>0</v>
      </c>
      <c r="G637" s="2">
        <f t="shared" si="0"/>
        <v>3722064.5680800001</v>
      </c>
      <c r="H637" s="2">
        <f t="shared" si="1"/>
        <v>0.10999999986961484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2288710</v>
      </c>
      <c r="D639" s="1">
        <f>'PR-RAS'!E645</f>
        <v>3469777.56</v>
      </c>
      <c r="E639" s="1">
        <v>0</v>
      </c>
      <c r="F639" s="1">
        <v>0</v>
      </c>
      <c r="G639" s="2">
        <f t="shared" si="0"/>
        <v>5887633.1465600012</v>
      </c>
      <c r="H639" s="2">
        <f t="shared" si="1"/>
        <v>0.43999999994412065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2096301</v>
      </c>
      <c r="D642" s="1">
        <f>'PR-RAS'!E649</f>
        <v>3494542.39</v>
      </c>
      <c r="E642" s="1">
        <v>0</v>
      </c>
      <c r="F642" s="1">
        <v>0</v>
      </c>
      <c r="G642" s="2">
        <f t="shared" si="0"/>
        <v>5823732.2849800009</v>
      </c>
      <c r="H642" s="2">
        <f t="shared" si="1"/>
        <v>0.39000000013038516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2218771</v>
      </c>
      <c r="D643" s="1">
        <f>'PR-RAS'!E650</f>
        <v>2425190.33</v>
      </c>
      <c r="E643" s="1">
        <v>0</v>
      </c>
      <c r="F643" s="1">
        <v>0</v>
      </c>
      <c r="G643" s="2">
        <f t="shared" si="0"/>
        <v>4538395.3657200001</v>
      </c>
      <c r="H643" s="2">
        <f t="shared" si="1"/>
        <v>0.33000000007450581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1863197</v>
      </c>
      <c r="D644" s="1">
        <f>'PR-RAS'!E651</f>
        <v>2261433.92</v>
      </c>
      <c r="E644" s="1">
        <v>0</v>
      </c>
      <c r="F644" s="1">
        <v>0</v>
      </c>
      <c r="G644" s="2">
        <f t="shared" si="0"/>
        <v>4106239.6921199998</v>
      </c>
      <c r="H644" s="2">
        <f t="shared" si="1"/>
        <v>8.0000000074505806E-2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2451875</v>
      </c>
      <c r="D645" s="1">
        <f>'PR-RAS'!E652</f>
        <v>3658298.8000000007</v>
      </c>
      <c r="E645" s="1">
        <v>0</v>
      </c>
      <c r="F645" s="1">
        <v>0</v>
      </c>
      <c r="G645" s="2">
        <f t="shared" si="0"/>
        <v>6290896.3544000015</v>
      </c>
      <c r="H645" s="2">
        <f t="shared" si="1"/>
        <v>0.19999999925494194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5</v>
      </c>
      <c r="E646" s="1">
        <v>0</v>
      </c>
      <c r="F646" s="1">
        <v>0</v>
      </c>
      <c r="G646" s="2">
        <f t="shared" si="0"/>
        <v>10.32</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5</v>
      </c>
      <c r="E648" s="1">
        <v>0</v>
      </c>
      <c r="F648" s="1">
        <v>0</v>
      </c>
      <c r="G648" s="2">
        <f t="shared" si="0"/>
        <v>10.352</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49320</v>
      </c>
      <c r="D651" s="1">
        <f>'PR-RAS'!E658</f>
        <v>9016.1</v>
      </c>
      <c r="E651" s="1">
        <v>0</v>
      </c>
      <c r="F651" s="1">
        <v>0</v>
      </c>
      <c r="G651" s="2">
        <f t="shared" si="0"/>
        <v>43778.93</v>
      </c>
      <c r="H651" s="2">
        <f t="shared" si="1"/>
        <v>0.1000000000003638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1316064</v>
      </c>
      <c r="D654" s="1">
        <f>'PR-RAS'!E661</f>
        <v>1291508.8799999999</v>
      </c>
      <c r="E654" s="1">
        <v>0</v>
      </c>
      <c r="F654" s="1">
        <v>0</v>
      </c>
      <c r="G654" s="2">
        <f t="shared" si="0"/>
        <v>2546100.3892799998</v>
      </c>
      <c r="H654" s="2">
        <f t="shared" si="1"/>
        <v>0.12000000011175871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20346.87</v>
      </c>
      <c r="E658" s="1">
        <v>0</v>
      </c>
      <c r="F658" s="1">
        <v>0</v>
      </c>
      <c r="G658" s="2">
        <f t="shared" si="0"/>
        <v>26735.787179999999</v>
      </c>
      <c r="H658" s="2">
        <f t="shared" si="1"/>
        <v>0.13000000000101863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78288</v>
      </c>
      <c r="D662" s="1">
        <f>'PR-RAS'!E669</f>
        <v>34929.29</v>
      </c>
      <c r="E662" s="1">
        <v>0</v>
      </c>
      <c r="F662" s="1">
        <v>0</v>
      </c>
      <c r="G662" s="2">
        <f t="shared" si="0"/>
        <v>97924.889380000022</v>
      </c>
      <c r="H662" s="2">
        <f t="shared" si="1"/>
        <v>0.29000000000087311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195580</v>
      </c>
      <c r="D666" s="1">
        <f>'PR-RAS'!E673</f>
        <v>0</v>
      </c>
      <c r="E666" s="1">
        <v>0</v>
      </c>
      <c r="F666" s="1">
        <v>0</v>
      </c>
      <c r="G666" s="2">
        <f t="shared" si="0"/>
        <v>130060.70000000001</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52190.31</v>
      </c>
      <c r="E691" s="1">
        <v>0</v>
      </c>
      <c r="F691" s="1">
        <v>0</v>
      </c>
      <c r="G691" s="2">
        <f t="shared" si="0"/>
        <v>72022.627799999987</v>
      </c>
      <c r="H691" s="2">
        <f t="shared" si="1"/>
        <v>0.30999999999767169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21123</v>
      </c>
      <c r="D711" s="1">
        <f>'PR-RAS'!E718</f>
        <v>21587.14</v>
      </c>
      <c r="E711" s="1">
        <v>0</v>
      </c>
      <c r="F711" s="1">
        <v>0</v>
      </c>
      <c r="G711" s="2">
        <f t="shared" si="0"/>
        <v>45651.068799999994</v>
      </c>
      <c r="H711" s="2">
        <f t="shared" si="1"/>
        <v>0.13999999999941792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244781</v>
      </c>
      <c r="D718" s="1">
        <f>'PR-RAS'!E725</f>
        <v>11944.32</v>
      </c>
      <c r="E718" s="1">
        <v>0</v>
      </c>
      <c r="F718" s="1">
        <v>0</v>
      </c>
      <c r="G718" s="2">
        <f t="shared" si="0"/>
        <v>192636.13188</v>
      </c>
      <c r="H718" s="2">
        <f t="shared" si="1"/>
        <v>0.31999999999970896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6103</v>
      </c>
      <c r="D719" s="1">
        <f>'PR-RAS'!E726</f>
        <v>2589.61</v>
      </c>
      <c r="E719" s="1">
        <v>0</v>
      </c>
      <c r="F719" s="1">
        <v>0</v>
      </c>
      <c r="G719" s="2">
        <f t="shared" si="0"/>
        <v>8100.6339600000001</v>
      </c>
      <c r="H719" s="2">
        <f t="shared" si="1"/>
        <v>0.38999999999987267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5000</v>
      </c>
      <c r="D752" s="1">
        <f>'PR-RAS'!E759</f>
        <v>375</v>
      </c>
      <c r="E752" s="1">
        <v>0</v>
      </c>
      <c r="F752" s="1">
        <v>0</v>
      </c>
      <c r="G752" s="2">
        <f t="shared" si="0"/>
        <v>4318.25</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64600</v>
      </c>
      <c r="D809" s="1">
        <f>'PR-RAS'!E816</f>
        <v>89600</v>
      </c>
      <c r="E809" s="1">
        <v>0</v>
      </c>
      <c r="F809" s="1">
        <v>0</v>
      </c>
      <c r="G809" s="2">
        <f t="shared" si="0"/>
        <v>196990.40000000002</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106750</v>
      </c>
      <c r="D817" s="1">
        <f>'PR-RAS'!E824</f>
        <v>102341.05</v>
      </c>
      <c r="E817" s="1">
        <v>0</v>
      </c>
      <c r="F817" s="1">
        <v>0</v>
      </c>
      <c r="G817" s="2">
        <f t="shared" si="0"/>
        <v>254128.59359999996</v>
      </c>
      <c r="H817" s="2">
        <f t="shared" si="1"/>
        <v>5.0000000002910383E-2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103846</v>
      </c>
      <c r="D822" s="1">
        <f>'PR-RAS'!E829</f>
        <v>188554.6</v>
      </c>
      <c r="E822" s="1">
        <v>0</v>
      </c>
      <c r="F822" s="1">
        <v>0</v>
      </c>
      <c r="G822" s="2">
        <f t="shared" si="0"/>
        <v>394864.21919999999</v>
      </c>
      <c r="H822" s="2">
        <f t="shared" si="1"/>
        <v>0.39999999999417923</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734552</v>
      </c>
      <c r="D1480" s="6"/>
      <c r="E1480" s="6">
        <v>0</v>
      </c>
      <c r="F1480" s="6">
        <v>0</v>
      </c>
      <c r="G1480" s="7">
        <f t="shared" ref="G1480:G1580" si="25">B1480/1000*C1480</f>
        <v>734.55200000000002</v>
      </c>
      <c r="H1480" s="7">
        <f t="shared" ref="H1480:H1580" si="26">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3169922.86</v>
      </c>
      <c r="D1481" s="1">
        <v>0</v>
      </c>
      <c r="E1481" s="1">
        <v>0</v>
      </c>
      <c r="F1481" s="1">
        <v>0</v>
      </c>
      <c r="G1481" s="2">
        <f t="shared" si="25"/>
        <v>6339.8457200000003</v>
      </c>
      <c r="H1481" s="2">
        <f t="shared" si="26"/>
        <v>0.14000000013038516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3077803.26</v>
      </c>
      <c r="D1483" s="1">
        <v>0</v>
      </c>
      <c r="E1483" s="1">
        <v>0</v>
      </c>
      <c r="F1483" s="1">
        <v>0</v>
      </c>
      <c r="G1483" s="2">
        <f t="shared" si="25"/>
        <v>12311.213039999999</v>
      </c>
      <c r="H1483" s="2">
        <f t="shared" si="26"/>
        <v>0.25999999977648258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395472.43</v>
      </c>
      <c r="D1484" s="1">
        <v>0</v>
      </c>
      <c r="E1484" s="1">
        <v>0</v>
      </c>
      <c r="F1484" s="1">
        <v>0</v>
      </c>
      <c r="G1484" s="2">
        <f t="shared" si="25"/>
        <v>1977.3621499999999</v>
      </c>
      <c r="H1484" s="2">
        <f t="shared" si="26"/>
        <v>0.42999999999301508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450406.1</v>
      </c>
      <c r="D1485" s="1">
        <v>0</v>
      </c>
      <c r="E1485" s="1">
        <v>0</v>
      </c>
      <c r="F1485" s="1">
        <v>0</v>
      </c>
      <c r="G1485" s="2">
        <f t="shared" si="25"/>
        <v>2702.4366</v>
      </c>
      <c r="H1485" s="2">
        <f t="shared" si="26"/>
        <v>9.9999999976716936E-2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8821.9500000000007</v>
      </c>
      <c r="D1486" s="1">
        <v>0</v>
      </c>
      <c r="E1486" s="1">
        <v>0</v>
      </c>
      <c r="F1486" s="1">
        <v>0</v>
      </c>
      <c r="G1486" s="2">
        <f t="shared" si="25"/>
        <v>61.753650000000007</v>
      </c>
      <c r="H1486" s="2">
        <f t="shared" si="26"/>
        <v>4.9999999999272404E-2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375</v>
      </c>
      <c r="D1487" s="1">
        <v>0</v>
      </c>
      <c r="E1487" s="1">
        <v>0</v>
      </c>
      <c r="F1487" s="1">
        <v>0</v>
      </c>
      <c r="G1487" s="2">
        <f t="shared" si="25"/>
        <v>3</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188441.05</v>
      </c>
      <c r="D1489" s="1">
        <v>0</v>
      </c>
      <c r="E1489" s="1">
        <v>0</v>
      </c>
      <c r="F1489" s="1">
        <v>0</v>
      </c>
      <c r="G1489" s="2">
        <f t="shared" si="25"/>
        <v>1884.4105</v>
      </c>
      <c r="H1489" s="2">
        <f t="shared" si="26"/>
        <v>4.9999999988358468E-2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2034286.73</v>
      </c>
      <c r="D1491" s="1">
        <v>0</v>
      </c>
      <c r="E1491" s="1">
        <v>0</v>
      </c>
      <c r="F1491" s="1">
        <v>0</v>
      </c>
      <c r="G1491" s="2">
        <f t="shared" si="25"/>
        <v>24411.440760000001</v>
      </c>
      <c r="H1491" s="2">
        <f t="shared" si="26"/>
        <v>0.27000000001862645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92119.6</v>
      </c>
      <c r="D1492" s="1">
        <v>0</v>
      </c>
      <c r="E1492" s="1">
        <v>0</v>
      </c>
      <c r="F1492" s="1">
        <v>0</v>
      </c>
      <c r="G1492" s="2">
        <f t="shared" si="25"/>
        <v>1197.5548000000001</v>
      </c>
      <c r="H1492" s="2">
        <f t="shared" si="26"/>
        <v>0.39999999999417923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3217696.23</v>
      </c>
      <c r="D1499" s="1">
        <v>0</v>
      </c>
      <c r="E1499" s="1">
        <v>0</v>
      </c>
      <c r="F1499" s="1">
        <v>0</v>
      </c>
      <c r="G1499" s="2">
        <f t="shared" si="25"/>
        <v>64353.924599999998</v>
      </c>
      <c r="H1499" s="2">
        <f t="shared" si="26"/>
        <v>0.22999999998137355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3124062.79</v>
      </c>
      <c r="D1501" s="1">
        <v>0</v>
      </c>
      <c r="E1501" s="1">
        <v>0</v>
      </c>
      <c r="F1501" s="1">
        <v>0</v>
      </c>
      <c r="G1501" s="2">
        <f t="shared" si="25"/>
        <v>68729.381379999992</v>
      </c>
      <c r="H1501" s="2">
        <f t="shared" si="26"/>
        <v>0.2099999999627471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388738.7</v>
      </c>
      <c r="D1502" s="1">
        <v>0</v>
      </c>
      <c r="E1502" s="1">
        <v>0</v>
      </c>
      <c r="F1502" s="1">
        <v>0</v>
      </c>
      <c r="G1502" s="2">
        <f t="shared" si="25"/>
        <v>8940.9901000000009</v>
      </c>
      <c r="H1502" s="2">
        <f t="shared" si="26"/>
        <v>0.29999999998835847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500805.02</v>
      </c>
      <c r="D1503" s="1">
        <v>0</v>
      </c>
      <c r="E1503" s="1">
        <v>0</v>
      </c>
      <c r="F1503" s="1">
        <v>0</v>
      </c>
      <c r="G1503" s="2">
        <f t="shared" si="25"/>
        <v>12019.32048</v>
      </c>
      <c r="H1503" s="2">
        <f t="shared" si="26"/>
        <v>2.0000000018626451E-2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12370.45</v>
      </c>
      <c r="D1504" s="1">
        <v>0</v>
      </c>
      <c r="E1504" s="1">
        <v>0</v>
      </c>
      <c r="F1504" s="1">
        <v>0</v>
      </c>
      <c r="G1504" s="2">
        <f t="shared" si="25"/>
        <v>309.26125000000002</v>
      </c>
      <c r="H1504" s="2">
        <f t="shared" si="26"/>
        <v>0.4500000000007276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375</v>
      </c>
      <c r="D1505" s="1">
        <v>0</v>
      </c>
      <c r="E1505" s="1">
        <v>0</v>
      </c>
      <c r="F1505" s="1">
        <v>0</v>
      </c>
      <c r="G1505" s="2">
        <f t="shared" si="25"/>
        <v>9.75</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193257.3</v>
      </c>
      <c r="D1507" s="1">
        <v>0</v>
      </c>
      <c r="E1507" s="1">
        <v>0</v>
      </c>
      <c r="F1507" s="1">
        <v>0</v>
      </c>
      <c r="G1507" s="2">
        <f t="shared" si="25"/>
        <v>5411.2043999999996</v>
      </c>
      <c r="H1507" s="2">
        <f t="shared" si="26"/>
        <v>0.29999999998835847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2028516.32</v>
      </c>
      <c r="D1509" s="1">
        <v>0</v>
      </c>
      <c r="E1509" s="1">
        <v>0</v>
      </c>
      <c r="F1509" s="1">
        <v>0</v>
      </c>
      <c r="G1509" s="2">
        <f t="shared" si="25"/>
        <v>60855.489600000001</v>
      </c>
      <c r="H1509" s="2">
        <f t="shared" si="26"/>
        <v>0.32000000006519258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93633.44</v>
      </c>
      <c r="D1510" s="1">
        <v>0</v>
      </c>
      <c r="E1510" s="1">
        <v>0</v>
      </c>
      <c r="F1510" s="1">
        <v>0</v>
      </c>
      <c r="G1510" s="2">
        <f t="shared" si="25"/>
        <v>2902.6366400000002</v>
      </c>
      <c r="H1510" s="2">
        <f t="shared" si="26"/>
        <v>0.44000000000232831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686778.62999999989</v>
      </c>
      <c r="D1517" s="1">
        <v>0</v>
      </c>
      <c r="E1517" s="1">
        <v>0</v>
      </c>
      <c r="F1517" s="1">
        <v>0</v>
      </c>
      <c r="G1517" s="2">
        <f t="shared" si="25"/>
        <v>26097.587939999994</v>
      </c>
      <c r="H1517" s="2">
        <f t="shared" si="26"/>
        <v>0.37000000011175871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686778.63</v>
      </c>
      <c r="D1576" s="1">
        <v>0</v>
      </c>
      <c r="E1576" s="1">
        <v>0</v>
      </c>
      <c r="F1576" s="1">
        <v>0</v>
      </c>
      <c r="G1576" s="2">
        <f t="shared" si="25"/>
        <v>66617.527109999995</v>
      </c>
      <c r="H1576" s="2">
        <f t="shared" si="26"/>
        <v>0.36999999999534339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686778.63</v>
      </c>
      <c r="D1578" s="1">
        <v>0</v>
      </c>
      <c r="E1578" s="1">
        <v>0</v>
      </c>
      <c r="F1578" s="1">
        <v>0</v>
      </c>
      <c r="G1578" s="2">
        <f t="shared" si="25"/>
        <v>67991.084369999997</v>
      </c>
      <c r="H1578" s="2">
        <f t="shared" si="26"/>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c r="D1" s="322"/>
    </row>
    <row r="2" spans="1:17" ht="33" customHeight="1" x14ac:dyDescent="0.2">
      <c r="A2" s="385" t="s">
        <v>3299</v>
      </c>
      <c r="B2" s="386"/>
      <c r="C2" s="383"/>
      <c r="D2" s="4"/>
      <c r="E2" s="4"/>
      <c r="F2" s="4"/>
      <c r="G2" s="4"/>
      <c r="H2" s="4"/>
      <c r="I2" s="4"/>
      <c r="J2" s="4"/>
      <c r="K2" s="4"/>
      <c r="L2" s="4"/>
      <c r="M2" s="4"/>
      <c r="N2" s="4"/>
      <c r="O2" s="4"/>
      <c r="P2" s="4"/>
      <c r="Q2" s="4"/>
    </row>
    <row r="3" spans="1:17" ht="18.75" customHeight="1" x14ac:dyDescent="0.2">
      <c r="A3" s="43" t="s">
        <v>3300</v>
      </c>
      <c r="B3" s="387" t="s">
        <v>3301</v>
      </c>
      <c r="C3" s="383"/>
      <c r="D3" s="4"/>
      <c r="E3" s="4"/>
      <c r="F3" s="4"/>
      <c r="G3" s="4"/>
      <c r="H3" s="4"/>
      <c r="I3" s="4"/>
      <c r="J3" s="4"/>
      <c r="K3" s="4"/>
      <c r="L3" s="4"/>
      <c r="M3" s="4"/>
      <c r="N3" s="4"/>
      <c r="O3" s="4"/>
      <c r="P3" s="4"/>
      <c r="Q3" s="4"/>
    </row>
    <row r="4" spans="1:17" ht="37.5" hidden="1" customHeight="1" x14ac:dyDescent="0.2">
      <c r="A4" s="44" t="s">
        <v>3302</v>
      </c>
      <c r="B4" s="382" t="s">
        <v>3303</v>
      </c>
      <c r="C4" s="383"/>
      <c r="D4" s="4"/>
      <c r="E4" s="4"/>
      <c r="F4" s="4"/>
      <c r="G4" s="4"/>
      <c r="H4" s="4"/>
      <c r="I4" s="4"/>
      <c r="J4" s="4"/>
      <c r="K4" s="4"/>
      <c r="L4" s="4"/>
      <c r="M4" s="4"/>
      <c r="N4" s="4"/>
      <c r="O4" s="4"/>
      <c r="P4" s="4"/>
      <c r="Q4" s="4"/>
    </row>
    <row r="5" spans="1:17" ht="48" hidden="1" customHeight="1" x14ac:dyDescent="0.2">
      <c r="A5" s="44" t="s">
        <v>3302</v>
      </c>
      <c r="B5" s="382" t="s">
        <v>3304</v>
      </c>
      <c r="C5" s="383"/>
      <c r="D5" s="4"/>
      <c r="E5" s="4"/>
      <c r="F5" s="4"/>
      <c r="G5" s="4"/>
      <c r="H5" s="4"/>
      <c r="I5" s="4"/>
      <c r="J5" s="4"/>
      <c r="K5" s="4"/>
      <c r="L5" s="4"/>
      <c r="M5" s="4"/>
      <c r="N5" s="4"/>
      <c r="O5" s="4"/>
      <c r="P5" s="4"/>
      <c r="Q5" s="4"/>
    </row>
    <row r="6" spans="1:17" ht="59.25" hidden="1" customHeight="1" x14ac:dyDescent="0.2">
      <c r="A6" s="44" t="s">
        <v>3302</v>
      </c>
      <c r="B6" s="382" t="s">
        <v>3305</v>
      </c>
      <c r="C6" s="383"/>
      <c r="D6" s="4"/>
      <c r="E6" s="4"/>
      <c r="F6" s="4"/>
      <c r="G6" s="4"/>
      <c r="H6" s="4"/>
      <c r="I6" s="4"/>
      <c r="J6" s="4"/>
      <c r="K6" s="4"/>
      <c r="L6" s="4"/>
      <c r="M6" s="4"/>
      <c r="N6" s="4"/>
      <c r="O6" s="4"/>
      <c r="P6" s="4"/>
      <c r="Q6" s="4"/>
    </row>
    <row r="7" spans="1:17" ht="48" hidden="1" customHeight="1" x14ac:dyDescent="0.2">
      <c r="A7" s="44" t="s">
        <v>3306</v>
      </c>
      <c r="B7" s="382" t="s">
        <v>3307</v>
      </c>
      <c r="C7" s="383"/>
      <c r="D7" s="4"/>
      <c r="E7" s="4"/>
      <c r="F7" s="4"/>
      <c r="G7" s="4"/>
      <c r="H7" s="4"/>
      <c r="I7" s="4"/>
      <c r="J7" s="4"/>
      <c r="K7" s="4"/>
      <c r="L7" s="4"/>
      <c r="M7" s="4"/>
      <c r="N7" s="4"/>
      <c r="O7" s="4"/>
      <c r="P7" s="4"/>
      <c r="Q7" s="4"/>
    </row>
    <row r="8" spans="1:17" ht="41.25" hidden="1" customHeight="1" x14ac:dyDescent="0.2">
      <c r="A8" s="44" t="s">
        <v>3308</v>
      </c>
      <c r="B8" s="382" t="s">
        <v>3309</v>
      </c>
      <c r="C8" s="383"/>
      <c r="D8" s="4"/>
      <c r="E8" s="4"/>
      <c r="F8" s="4"/>
      <c r="G8" s="4"/>
      <c r="H8" s="4"/>
      <c r="I8" s="4"/>
      <c r="J8" s="4"/>
      <c r="K8" s="4"/>
      <c r="L8" s="4"/>
      <c r="M8" s="4"/>
      <c r="N8" s="4"/>
      <c r="O8" s="4"/>
      <c r="P8" s="4"/>
      <c r="Q8" s="4"/>
    </row>
    <row r="9" spans="1:17" ht="59.25" hidden="1" customHeight="1" x14ac:dyDescent="0.2">
      <c r="A9" s="44" t="s">
        <v>3310</v>
      </c>
      <c r="B9" s="382" t="s">
        <v>3311</v>
      </c>
      <c r="C9" s="383"/>
      <c r="D9" s="4"/>
      <c r="E9" s="4"/>
      <c r="F9" s="4"/>
      <c r="G9" s="4"/>
      <c r="H9" s="4"/>
      <c r="I9" s="4"/>
      <c r="J9" s="4"/>
      <c r="K9" s="4"/>
      <c r="L9" s="4"/>
      <c r="M9" s="4"/>
      <c r="N9" s="4"/>
      <c r="O9" s="4"/>
      <c r="P9" s="4"/>
      <c r="Q9" s="4"/>
    </row>
    <row r="10" spans="1:17" ht="61.5" hidden="1" customHeight="1" x14ac:dyDescent="0.2">
      <c r="A10" s="44" t="s">
        <v>3310</v>
      </c>
      <c r="B10" s="382" t="s">
        <v>3312</v>
      </c>
      <c r="C10" s="383"/>
      <c r="D10" s="4"/>
      <c r="E10" s="4"/>
      <c r="F10" s="4"/>
      <c r="G10" s="4"/>
      <c r="H10" s="4"/>
      <c r="I10" s="4"/>
      <c r="J10" s="4"/>
      <c r="K10" s="4"/>
      <c r="L10" s="4"/>
      <c r="M10" s="4"/>
      <c r="N10" s="4"/>
      <c r="O10" s="4"/>
      <c r="P10" s="4"/>
      <c r="Q10" s="4"/>
    </row>
    <row r="11" spans="1:17" ht="43.5" hidden="1" customHeight="1" x14ac:dyDescent="0.2">
      <c r="A11" s="44" t="s">
        <v>3310</v>
      </c>
      <c r="B11" s="382" t="s">
        <v>3313</v>
      </c>
      <c r="C11" s="383"/>
      <c r="D11" s="4"/>
      <c r="E11" s="4"/>
      <c r="F11" s="4"/>
      <c r="G11" s="4"/>
      <c r="H11" s="4"/>
      <c r="I11" s="4"/>
      <c r="J11" s="4"/>
      <c r="K11" s="4"/>
      <c r="L11" s="4"/>
      <c r="M11" s="4"/>
      <c r="N11" s="4"/>
      <c r="O11" s="4"/>
      <c r="P11" s="4"/>
      <c r="Q11" s="4"/>
    </row>
    <row r="12" spans="1:17" ht="27.75" hidden="1" customHeight="1" x14ac:dyDescent="0.2">
      <c r="A12" s="44" t="s">
        <v>3314</v>
      </c>
      <c r="B12" s="382" t="s">
        <v>3315</v>
      </c>
      <c r="C12" s="383"/>
      <c r="D12" s="4"/>
      <c r="E12" s="4"/>
      <c r="F12" s="4"/>
      <c r="G12" s="4"/>
      <c r="H12" s="4"/>
      <c r="I12" s="4"/>
      <c r="J12" s="4"/>
      <c r="K12" s="4"/>
      <c r="L12" s="4"/>
      <c r="M12" s="4"/>
      <c r="N12" s="4"/>
      <c r="O12" s="4"/>
      <c r="P12" s="4"/>
      <c r="Q12" s="4"/>
    </row>
    <row r="13" spans="1:17" ht="27.75" hidden="1" customHeight="1" x14ac:dyDescent="0.2">
      <c r="A13" s="44" t="s">
        <v>3316</v>
      </c>
      <c r="B13" s="382" t="s">
        <v>3317</v>
      </c>
      <c r="C13" s="383"/>
      <c r="D13" s="4"/>
      <c r="E13" s="4"/>
      <c r="F13" s="4"/>
      <c r="G13" s="4"/>
      <c r="H13" s="4"/>
      <c r="I13" s="4"/>
      <c r="J13" s="4"/>
      <c r="K13" s="4"/>
      <c r="L13" s="4"/>
      <c r="M13" s="4"/>
      <c r="N13" s="4"/>
      <c r="O13" s="4"/>
      <c r="P13" s="4"/>
      <c r="Q13" s="4"/>
    </row>
    <row r="14" spans="1:17" ht="45.75" hidden="1" customHeight="1" x14ac:dyDescent="0.2">
      <c r="A14" s="44" t="s">
        <v>3318</v>
      </c>
      <c r="B14" s="382" t="s">
        <v>3319</v>
      </c>
      <c r="C14" s="383"/>
      <c r="D14" s="4"/>
      <c r="E14" s="4"/>
      <c r="F14" s="4"/>
      <c r="G14" s="4"/>
      <c r="H14" s="4"/>
      <c r="I14" s="4"/>
      <c r="J14" s="4"/>
      <c r="K14" s="4"/>
      <c r="L14" s="4"/>
      <c r="M14" s="4"/>
      <c r="N14" s="4"/>
      <c r="O14" s="4"/>
      <c r="P14" s="4"/>
      <c r="Q14" s="4"/>
    </row>
    <row r="15" spans="1:17" ht="45.75" hidden="1" customHeight="1" x14ac:dyDescent="0.2">
      <c r="A15" s="44" t="s">
        <v>3320</v>
      </c>
      <c r="B15" s="382" t="s">
        <v>3321</v>
      </c>
      <c r="C15" s="383"/>
      <c r="D15" s="4"/>
      <c r="E15" s="4"/>
      <c r="F15" s="4"/>
      <c r="G15" s="4"/>
      <c r="H15" s="4"/>
      <c r="I15" s="4"/>
      <c r="J15" s="4"/>
      <c r="K15" s="4"/>
      <c r="L15" s="4"/>
      <c r="M15" s="4"/>
      <c r="N15" s="4"/>
      <c r="O15" s="4"/>
      <c r="P15" s="4"/>
      <c r="Q15" s="4"/>
    </row>
    <row r="16" spans="1:17" ht="51" hidden="1" customHeight="1" x14ac:dyDescent="0.2">
      <c r="A16" s="44" t="s">
        <v>3322</v>
      </c>
      <c r="B16" s="382" t="s">
        <v>3323</v>
      </c>
      <c r="C16" s="383"/>
      <c r="D16" s="4"/>
      <c r="E16" s="4"/>
      <c r="F16" s="4"/>
      <c r="G16" s="4"/>
      <c r="H16" s="4"/>
      <c r="I16" s="4"/>
      <c r="J16" s="4"/>
      <c r="K16" s="4"/>
      <c r="L16" s="4"/>
      <c r="M16" s="4"/>
      <c r="N16" s="4"/>
      <c r="O16" s="4"/>
      <c r="P16" s="4"/>
      <c r="Q16" s="4"/>
    </row>
    <row r="17" spans="1:17" ht="27.75" hidden="1" customHeight="1" x14ac:dyDescent="0.2">
      <c r="A17" s="44" t="s">
        <v>3324</v>
      </c>
      <c r="B17" s="382" t="s">
        <v>3325</v>
      </c>
      <c r="C17" s="383"/>
      <c r="D17" s="4"/>
      <c r="E17" s="4"/>
      <c r="F17" s="4"/>
      <c r="G17" s="4"/>
      <c r="H17" s="4"/>
      <c r="I17" s="4"/>
      <c r="J17" s="4"/>
      <c r="K17" s="4"/>
      <c r="L17" s="4"/>
      <c r="M17" s="4"/>
      <c r="N17" s="4"/>
      <c r="O17" s="4"/>
      <c r="P17" s="4"/>
      <c r="Q17" s="4"/>
    </row>
    <row r="18" spans="1:17" ht="27.75" hidden="1" customHeight="1" x14ac:dyDescent="0.2">
      <c r="A18" s="44" t="s">
        <v>3326</v>
      </c>
      <c r="B18" s="382" t="s">
        <v>3327</v>
      </c>
      <c r="C18" s="383"/>
      <c r="D18" s="4"/>
      <c r="E18" s="4"/>
      <c r="F18" s="4"/>
      <c r="G18" s="4"/>
      <c r="H18" s="4"/>
      <c r="I18" s="4"/>
      <c r="J18" s="4"/>
      <c r="K18" s="4"/>
      <c r="L18" s="4"/>
      <c r="M18" s="4"/>
      <c r="N18" s="4"/>
      <c r="O18" s="4"/>
      <c r="P18" s="4"/>
      <c r="Q18" s="4"/>
    </row>
    <row r="19" spans="1:17" ht="45" hidden="1" customHeight="1" x14ac:dyDescent="0.2">
      <c r="A19" s="44" t="s">
        <v>3326</v>
      </c>
      <c r="B19" s="382" t="s">
        <v>3328</v>
      </c>
      <c r="C19" s="383"/>
      <c r="D19" s="4"/>
      <c r="E19" s="4"/>
      <c r="F19" s="4"/>
      <c r="G19" s="4"/>
      <c r="H19" s="4"/>
      <c r="I19" s="4"/>
      <c r="J19" s="4"/>
      <c r="K19" s="4"/>
      <c r="L19" s="4"/>
      <c r="M19" s="4"/>
      <c r="N19" s="4"/>
      <c r="O19" s="4"/>
      <c r="P19" s="4"/>
      <c r="Q19" s="4"/>
    </row>
    <row r="20" spans="1:17" ht="45" hidden="1" customHeight="1" x14ac:dyDescent="0.2">
      <c r="A20" s="44" t="s">
        <v>3329</v>
      </c>
      <c r="B20" s="382" t="s">
        <v>3330</v>
      </c>
      <c r="C20" s="383"/>
      <c r="D20" s="4"/>
      <c r="E20" s="4"/>
      <c r="F20" s="4"/>
      <c r="G20" s="4"/>
      <c r="H20" s="4"/>
      <c r="I20" s="4"/>
      <c r="J20" s="4"/>
      <c r="K20" s="4"/>
      <c r="L20" s="4"/>
      <c r="M20" s="4"/>
      <c r="N20" s="4"/>
      <c r="O20" s="4"/>
      <c r="P20" s="4"/>
      <c r="Q20" s="4"/>
    </row>
    <row r="21" spans="1:17" ht="30" hidden="1" customHeight="1" x14ac:dyDescent="0.2">
      <c r="A21" s="44" t="s">
        <v>3331</v>
      </c>
      <c r="B21" s="382" t="s">
        <v>3332</v>
      </c>
      <c r="C21" s="383"/>
      <c r="D21" s="4"/>
      <c r="E21" s="4"/>
      <c r="F21" s="4"/>
      <c r="G21" s="4"/>
      <c r="H21" s="4"/>
      <c r="I21" s="4"/>
      <c r="J21" s="4"/>
      <c r="K21" s="4"/>
      <c r="L21" s="4"/>
      <c r="M21" s="4"/>
      <c r="N21" s="4"/>
      <c r="O21" s="4"/>
      <c r="P21" s="4"/>
      <c r="Q21" s="4"/>
    </row>
    <row r="22" spans="1:17" ht="30" hidden="1" customHeight="1" x14ac:dyDescent="0.2">
      <c r="A22" s="44" t="s">
        <v>3333</v>
      </c>
      <c r="B22" s="382" t="s">
        <v>3334</v>
      </c>
      <c r="C22" s="383"/>
      <c r="D22" s="4"/>
      <c r="E22" s="4"/>
      <c r="F22" s="4"/>
      <c r="G22" s="4"/>
      <c r="H22" s="4"/>
      <c r="I22" s="4"/>
      <c r="J22" s="4"/>
      <c r="K22" s="4"/>
      <c r="L22" s="4"/>
      <c r="M22" s="4"/>
      <c r="N22" s="4"/>
      <c r="O22" s="4"/>
      <c r="P22" s="4"/>
      <c r="Q22" s="4"/>
    </row>
    <row r="23" spans="1:17" ht="30" hidden="1" customHeight="1" x14ac:dyDescent="0.2">
      <c r="A23" s="44" t="s">
        <v>3335</v>
      </c>
      <c r="B23" s="382" t="s">
        <v>3336</v>
      </c>
      <c r="C23" s="383"/>
      <c r="D23" s="4"/>
      <c r="E23" s="4"/>
      <c r="F23" s="4"/>
      <c r="G23" s="4"/>
      <c r="H23" s="4"/>
      <c r="I23" s="4"/>
      <c r="J23" s="4"/>
      <c r="K23" s="4"/>
      <c r="L23" s="4"/>
      <c r="M23" s="4"/>
      <c r="N23" s="4"/>
      <c r="O23" s="4"/>
      <c r="P23" s="4"/>
      <c r="Q23" s="4"/>
    </row>
    <row r="24" spans="1:17" ht="30" hidden="1" customHeight="1" x14ac:dyDescent="0.2">
      <c r="A24" s="44" t="s">
        <v>3337</v>
      </c>
      <c r="B24" s="382" t="s">
        <v>3338</v>
      </c>
      <c r="C24" s="383"/>
      <c r="D24" s="4"/>
      <c r="E24" s="4"/>
      <c r="F24" s="4"/>
      <c r="G24" s="4"/>
      <c r="H24" s="4"/>
      <c r="I24" s="4"/>
      <c r="J24" s="4"/>
      <c r="K24" s="4"/>
      <c r="L24" s="4"/>
      <c r="M24" s="4"/>
      <c r="N24" s="4"/>
      <c r="O24" s="4"/>
      <c r="P24" s="4"/>
      <c r="Q24" s="4"/>
    </row>
    <row r="25" spans="1:17" ht="30" hidden="1" customHeight="1" x14ac:dyDescent="0.2">
      <c r="A25" s="44" t="s">
        <v>3339</v>
      </c>
      <c r="B25" s="382" t="s">
        <v>3340</v>
      </c>
      <c r="C25" s="383"/>
      <c r="D25" s="4"/>
      <c r="E25" s="4"/>
      <c r="F25" s="4"/>
      <c r="G25" s="4"/>
      <c r="H25" s="4"/>
      <c r="I25" s="4"/>
      <c r="J25" s="4"/>
      <c r="K25" s="4"/>
      <c r="L25" s="4"/>
      <c r="M25" s="4"/>
      <c r="N25" s="4"/>
      <c r="O25" s="4"/>
      <c r="P25" s="4"/>
      <c r="Q25" s="4"/>
    </row>
    <row r="26" spans="1:17" ht="30" hidden="1" customHeight="1" x14ac:dyDescent="0.2">
      <c r="A26" s="44" t="s">
        <v>3341</v>
      </c>
      <c r="B26" s="382" t="s">
        <v>3342</v>
      </c>
      <c r="C26" s="383"/>
      <c r="D26" s="4"/>
      <c r="E26" s="4"/>
      <c r="F26" s="4"/>
      <c r="G26" s="4"/>
      <c r="H26" s="4"/>
      <c r="I26" s="4"/>
      <c r="J26" s="4"/>
      <c r="K26" s="4"/>
      <c r="L26" s="4"/>
      <c r="M26" s="4"/>
      <c r="N26" s="4"/>
      <c r="O26" s="4"/>
      <c r="P26" s="4"/>
      <c r="Q26" s="4"/>
    </row>
    <row r="27" spans="1:17" ht="70.5" hidden="1" customHeight="1" x14ac:dyDescent="0.2">
      <c r="A27" s="44" t="s">
        <v>3343</v>
      </c>
      <c r="B27" s="382" t="s">
        <v>3344</v>
      </c>
      <c r="C27" s="383"/>
      <c r="D27" s="4"/>
      <c r="E27" s="4"/>
      <c r="F27" s="4"/>
      <c r="G27" s="4"/>
      <c r="H27" s="4"/>
      <c r="I27" s="4"/>
      <c r="J27" s="4"/>
      <c r="K27" s="4"/>
      <c r="L27" s="4"/>
      <c r="M27" s="4"/>
      <c r="N27" s="4"/>
      <c r="O27" s="4"/>
      <c r="P27" s="4"/>
      <c r="Q27" s="4"/>
    </row>
    <row r="28" spans="1:17" ht="48" hidden="1" customHeight="1" x14ac:dyDescent="0.2">
      <c r="A28" s="44" t="s">
        <v>3345</v>
      </c>
      <c r="B28" s="382" t="s">
        <v>3346</v>
      </c>
      <c r="C28" s="383"/>
      <c r="D28" s="4"/>
      <c r="E28" s="4"/>
      <c r="F28" s="4"/>
      <c r="G28" s="4"/>
      <c r="H28" s="4"/>
      <c r="I28" s="4"/>
      <c r="J28" s="4"/>
      <c r="K28" s="4"/>
      <c r="L28" s="4"/>
      <c r="M28" s="4"/>
      <c r="N28" s="4"/>
      <c r="O28" s="4"/>
      <c r="P28" s="4"/>
      <c r="Q28" s="4"/>
    </row>
    <row r="29" spans="1:17" ht="100.5" hidden="1" customHeight="1" x14ac:dyDescent="0.2">
      <c r="A29" s="44" t="s">
        <v>3347</v>
      </c>
      <c r="B29" s="382" t="s">
        <v>3348</v>
      </c>
      <c r="C29" s="383"/>
      <c r="D29" s="4"/>
      <c r="E29" s="4"/>
      <c r="F29" s="4"/>
      <c r="G29" s="4"/>
      <c r="H29" s="4"/>
      <c r="I29" s="4"/>
      <c r="J29" s="4"/>
      <c r="K29" s="4"/>
      <c r="L29" s="4"/>
      <c r="M29" s="4"/>
      <c r="N29" s="4"/>
      <c r="O29" s="4"/>
      <c r="P29" s="4"/>
      <c r="Q29" s="4"/>
    </row>
    <row r="30" spans="1:17" ht="45" hidden="1" customHeight="1" x14ac:dyDescent="0.2">
      <c r="A30" s="44" t="s">
        <v>3349</v>
      </c>
      <c r="B30" s="382" t="s">
        <v>3350</v>
      </c>
      <c r="C30" s="383"/>
      <c r="D30" s="4"/>
      <c r="E30" s="4"/>
      <c r="F30" s="4"/>
      <c r="G30" s="4"/>
      <c r="H30" s="4"/>
      <c r="I30" s="4"/>
      <c r="J30" s="4"/>
      <c r="K30" s="4"/>
      <c r="L30" s="4"/>
      <c r="M30" s="4"/>
      <c r="N30" s="4"/>
      <c r="O30" s="4"/>
      <c r="P30" s="4"/>
      <c r="Q30" s="4"/>
    </row>
    <row r="31" spans="1:17" ht="45" hidden="1" customHeight="1" x14ac:dyDescent="0.2">
      <c r="A31" s="44" t="s">
        <v>3351</v>
      </c>
      <c r="B31" s="382" t="s">
        <v>3352</v>
      </c>
      <c r="C31" s="383"/>
      <c r="D31" s="4"/>
      <c r="E31" s="4"/>
      <c r="F31" s="4"/>
      <c r="G31" s="4"/>
      <c r="H31" s="4"/>
      <c r="I31" s="4"/>
      <c r="J31" s="4"/>
      <c r="K31" s="4"/>
      <c r="L31" s="4"/>
      <c r="M31" s="4"/>
      <c r="N31" s="4"/>
      <c r="O31" s="4"/>
      <c r="P31" s="4"/>
      <c r="Q31" s="4"/>
    </row>
    <row r="32" spans="1:17" ht="45" hidden="1" customHeight="1" x14ac:dyDescent="0.2">
      <c r="A32" s="44" t="s">
        <v>3353</v>
      </c>
      <c r="B32" s="382" t="s">
        <v>3354</v>
      </c>
      <c r="C32" s="383"/>
      <c r="D32" s="4"/>
      <c r="E32" s="4"/>
      <c r="F32" s="4"/>
      <c r="G32" s="4"/>
      <c r="H32" s="4"/>
      <c r="I32" s="4"/>
      <c r="J32" s="4"/>
      <c r="K32" s="4"/>
      <c r="L32" s="4"/>
      <c r="M32" s="4"/>
      <c r="N32" s="4"/>
      <c r="O32" s="4"/>
      <c r="P32" s="4"/>
      <c r="Q32" s="4"/>
    </row>
    <row r="33" spans="1:21" ht="72" hidden="1" customHeight="1" x14ac:dyDescent="0.2">
      <c r="A33" s="44" t="s">
        <v>3355</v>
      </c>
      <c r="B33" s="382" t="s">
        <v>3356</v>
      </c>
      <c r="C33" s="383"/>
      <c r="D33" s="4"/>
      <c r="E33" s="4"/>
      <c r="F33" s="4"/>
      <c r="G33" s="4"/>
      <c r="H33" s="4"/>
      <c r="I33" s="4"/>
      <c r="J33" s="4"/>
      <c r="K33" s="4"/>
      <c r="L33" s="4"/>
      <c r="M33" s="4"/>
      <c r="N33" s="4"/>
      <c r="O33" s="4"/>
      <c r="P33" s="4"/>
      <c r="Q33" s="4"/>
    </row>
    <row r="34" spans="1:21" ht="79.5" hidden="1" customHeight="1" x14ac:dyDescent="0.2">
      <c r="A34" s="44" t="s">
        <v>3357</v>
      </c>
      <c r="B34" s="382" t="s">
        <v>3358</v>
      </c>
      <c r="C34" s="383"/>
      <c r="D34" s="4"/>
      <c r="E34" s="4"/>
      <c r="F34" s="4"/>
      <c r="G34" s="4"/>
      <c r="H34" s="4"/>
      <c r="I34" s="4"/>
      <c r="J34" s="4"/>
      <c r="K34" s="4"/>
      <c r="L34" s="4"/>
      <c r="M34" s="4"/>
      <c r="N34" s="4"/>
      <c r="O34" s="4"/>
      <c r="P34" s="4"/>
      <c r="Q34" s="4"/>
    </row>
    <row r="35" spans="1:21" ht="70.5" hidden="1" customHeight="1" x14ac:dyDescent="0.2">
      <c r="A35" s="44" t="s">
        <v>3359</v>
      </c>
      <c r="B35" s="382" t="s">
        <v>3360</v>
      </c>
      <c r="C35" s="383"/>
      <c r="D35" s="4"/>
      <c r="E35" s="4"/>
      <c r="F35" s="4"/>
      <c r="G35" s="4"/>
      <c r="H35" s="4"/>
      <c r="I35" s="4"/>
      <c r="J35" s="4"/>
      <c r="K35" s="4"/>
      <c r="L35" s="4"/>
      <c r="M35" s="4"/>
      <c r="N35" s="4"/>
      <c r="O35" s="4"/>
      <c r="P35" s="4"/>
      <c r="Q35" s="4"/>
    </row>
    <row r="36" spans="1:21" ht="45.75" hidden="1" customHeight="1" x14ac:dyDescent="0.2">
      <c r="A36" s="44" t="s">
        <v>3361</v>
      </c>
      <c r="B36" s="382" t="s">
        <v>3362</v>
      </c>
      <c r="C36" s="383"/>
      <c r="D36" s="4"/>
      <c r="E36" s="4"/>
      <c r="F36" s="4"/>
      <c r="G36" s="4"/>
      <c r="H36" s="4"/>
      <c r="I36" s="4"/>
      <c r="J36" s="4"/>
      <c r="K36" s="4"/>
      <c r="L36" s="4"/>
      <c r="M36" s="4"/>
      <c r="N36" s="4"/>
      <c r="O36" s="4"/>
      <c r="P36" s="4"/>
      <c r="Q36" s="4"/>
    </row>
    <row r="37" spans="1:21" ht="54.75" hidden="1" customHeight="1" x14ac:dyDescent="0.2">
      <c r="A37" s="44" t="s">
        <v>3363</v>
      </c>
      <c r="B37" s="382" t="s">
        <v>3364</v>
      </c>
      <c r="C37" s="383"/>
      <c r="D37" s="4"/>
      <c r="E37" s="4"/>
      <c r="F37" s="4"/>
      <c r="G37" s="4"/>
      <c r="H37" s="4"/>
      <c r="I37" s="4"/>
      <c r="J37" s="4"/>
      <c r="K37" s="4"/>
      <c r="L37" s="4"/>
      <c r="M37" s="4"/>
      <c r="N37" s="4"/>
      <c r="O37" s="4"/>
      <c r="P37" s="4"/>
      <c r="Q37" s="4"/>
    </row>
    <row r="38" spans="1:21" ht="37.5" hidden="1" customHeight="1" x14ac:dyDescent="0.2">
      <c r="A38" s="44" t="s">
        <v>3365</v>
      </c>
      <c r="B38" s="382" t="s">
        <v>3366</v>
      </c>
      <c r="C38" s="383"/>
      <c r="D38" s="4"/>
      <c r="E38" s="4"/>
      <c r="F38" s="4"/>
      <c r="G38" s="4"/>
      <c r="H38" s="4"/>
      <c r="I38" s="4"/>
      <c r="J38" s="4"/>
      <c r="K38" s="4"/>
      <c r="L38" s="4"/>
      <c r="M38" s="4"/>
      <c r="N38" s="4"/>
      <c r="O38" s="4"/>
      <c r="P38" s="4"/>
      <c r="Q38" s="4"/>
    </row>
    <row r="39" spans="1:21" ht="61.5" hidden="1" customHeight="1" x14ac:dyDescent="0.2">
      <c r="A39" s="44" t="s">
        <v>3367</v>
      </c>
      <c r="B39" s="382" t="s">
        <v>3368</v>
      </c>
      <c r="C39" s="383"/>
      <c r="D39" s="4"/>
      <c r="E39" s="4"/>
      <c r="F39" s="4"/>
      <c r="G39" s="4"/>
      <c r="H39" s="4"/>
      <c r="I39" s="4"/>
      <c r="J39" s="4"/>
      <c r="K39" s="4"/>
      <c r="L39" s="4"/>
      <c r="M39" s="4"/>
      <c r="N39" s="4"/>
      <c r="O39" s="4"/>
      <c r="P39" s="4"/>
      <c r="Q39" s="4"/>
    </row>
    <row r="40" spans="1:21" ht="53.25" hidden="1" customHeight="1" x14ac:dyDescent="0.2">
      <c r="A40" s="44" t="s">
        <v>3369</v>
      </c>
      <c r="B40" s="382" t="s">
        <v>3370</v>
      </c>
      <c r="C40" s="383"/>
      <c r="D40" s="4"/>
      <c r="E40" s="4"/>
      <c r="F40" s="4"/>
      <c r="G40" s="4"/>
      <c r="H40" s="4"/>
      <c r="I40" s="4"/>
      <c r="J40" s="4"/>
      <c r="K40" s="4"/>
      <c r="L40" s="4"/>
      <c r="M40" s="4"/>
      <c r="N40" s="4"/>
      <c r="O40" s="4"/>
      <c r="P40" s="4"/>
      <c r="Q40" s="4"/>
    </row>
    <row r="41" spans="1:21" ht="73.5" hidden="1" customHeight="1" x14ac:dyDescent="0.2">
      <c r="A41" s="44" t="s">
        <v>3371</v>
      </c>
      <c r="B41" s="382" t="s">
        <v>3372</v>
      </c>
      <c r="C41" s="383"/>
      <c r="D41" s="4"/>
      <c r="E41" s="4"/>
      <c r="F41" s="4"/>
      <c r="G41" s="4"/>
      <c r="H41" s="4"/>
      <c r="I41" s="4"/>
      <c r="J41" s="4"/>
      <c r="K41" s="4"/>
      <c r="L41" s="4"/>
      <c r="M41" s="4"/>
      <c r="N41" s="4"/>
      <c r="O41" s="4"/>
      <c r="P41" s="4"/>
      <c r="Q41" s="4"/>
    </row>
    <row r="42" spans="1:21" ht="57.75" hidden="1" customHeight="1" x14ac:dyDescent="0.2">
      <c r="A42" s="44" t="s">
        <v>3373</v>
      </c>
      <c r="B42" s="382" t="s">
        <v>3374</v>
      </c>
      <c r="C42" s="383"/>
      <c r="D42" s="4"/>
      <c r="E42" s="4"/>
      <c r="F42" s="4"/>
      <c r="G42" s="4"/>
      <c r="H42" s="4"/>
      <c r="I42" s="4"/>
      <c r="J42" s="4"/>
      <c r="K42" s="4"/>
      <c r="L42" s="4"/>
      <c r="M42" s="4"/>
      <c r="N42" s="4"/>
      <c r="O42" s="4"/>
      <c r="P42" s="4"/>
      <c r="Q42" s="4"/>
    </row>
    <row r="43" spans="1:21" ht="84" hidden="1" customHeight="1" x14ac:dyDescent="0.2">
      <c r="A43" s="44" t="s">
        <v>3375</v>
      </c>
      <c r="B43" s="382" t="s">
        <v>3376</v>
      </c>
      <c r="C43" s="383"/>
      <c r="D43" s="4"/>
      <c r="E43" s="4"/>
      <c r="F43" s="4"/>
      <c r="G43" s="4"/>
      <c r="H43" s="4"/>
      <c r="I43" s="4"/>
      <c r="J43" s="4"/>
      <c r="K43" s="4"/>
      <c r="L43" s="4"/>
      <c r="M43" s="4"/>
      <c r="N43" s="4"/>
      <c r="O43" s="4"/>
      <c r="P43" s="4"/>
      <c r="Q43" s="4"/>
    </row>
    <row r="44" spans="1:21" ht="48" hidden="1" customHeight="1" x14ac:dyDescent="0.2">
      <c r="A44" s="44" t="s">
        <v>3377</v>
      </c>
      <c r="B44" s="382" t="s">
        <v>3378</v>
      </c>
      <c r="C44" s="383"/>
      <c r="D44" s="4"/>
      <c r="E44" s="4"/>
      <c r="F44" s="4"/>
      <c r="G44" s="4"/>
      <c r="H44" s="4"/>
      <c r="I44" s="4"/>
      <c r="J44" s="4"/>
      <c r="K44" s="4"/>
      <c r="L44" s="4"/>
      <c r="M44" s="4"/>
      <c r="N44" s="4"/>
      <c r="O44" s="4"/>
      <c r="P44" s="4"/>
      <c r="Q44" s="4"/>
    </row>
    <row r="45" spans="1:21" ht="57" hidden="1" customHeight="1" x14ac:dyDescent="0.2">
      <c r="A45" s="44" t="s">
        <v>3379</v>
      </c>
      <c r="B45" s="382" t="s">
        <v>3380</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91" t="s">
        <v>3382</v>
      </c>
      <c r="C46" s="383"/>
      <c r="D46" s="42"/>
      <c r="E46" s="4"/>
      <c r="F46" s="4"/>
      <c r="G46" s="4"/>
      <c r="H46" s="4"/>
      <c r="I46" s="4"/>
      <c r="J46" s="4"/>
      <c r="K46" s="4"/>
      <c r="L46" s="4"/>
      <c r="M46" s="4"/>
      <c r="N46" s="4"/>
      <c r="O46" s="4"/>
      <c r="P46" s="4"/>
      <c r="Q46" s="4"/>
    </row>
    <row r="47" spans="1:21" ht="66" hidden="1" customHeight="1" x14ac:dyDescent="0.2">
      <c r="A47" s="50" t="s">
        <v>3383</v>
      </c>
      <c r="B47" s="392" t="s">
        <v>3384</v>
      </c>
      <c r="C47" s="392"/>
      <c r="D47" s="4"/>
      <c r="E47" s="4"/>
      <c r="F47" s="4"/>
      <c r="G47" s="4"/>
      <c r="H47" s="4"/>
      <c r="I47" s="4"/>
      <c r="J47" s="4"/>
      <c r="K47" s="4"/>
      <c r="L47" s="4"/>
      <c r="M47" s="4"/>
      <c r="N47" s="4"/>
      <c r="O47" s="4"/>
      <c r="P47" s="4"/>
      <c r="Q47" s="4"/>
    </row>
    <row r="48" spans="1:21" ht="123.75" customHeight="1" x14ac:dyDescent="0.2">
      <c r="A48" s="312" t="s">
        <v>3385</v>
      </c>
      <c r="B48" s="390" t="s">
        <v>3386</v>
      </c>
      <c r="C48" s="389"/>
      <c r="D48" s="4"/>
      <c r="E48" s="4"/>
      <c r="F48" s="4"/>
      <c r="G48" s="4"/>
      <c r="H48" s="4"/>
      <c r="I48" s="4"/>
      <c r="J48" s="4"/>
      <c r="K48" s="4"/>
      <c r="L48" s="4"/>
      <c r="M48" s="4"/>
      <c r="N48" s="4"/>
      <c r="O48" s="4"/>
      <c r="P48" s="4"/>
      <c r="Q48" s="4"/>
    </row>
    <row r="49" spans="1:17" s="306" customFormat="1" ht="34.5" customHeight="1" x14ac:dyDescent="0.2">
      <c r="A49" s="312" t="s">
        <v>3387</v>
      </c>
      <c r="B49" s="388" t="s">
        <v>3388</v>
      </c>
      <c r="C49" s="389"/>
      <c r="D49" s="4"/>
      <c r="E49" s="4"/>
      <c r="F49" s="4"/>
      <c r="G49" s="4"/>
      <c r="H49" s="4"/>
      <c r="I49" s="4"/>
      <c r="J49" s="4"/>
      <c r="K49" s="4"/>
      <c r="L49" s="4"/>
      <c r="M49" s="4"/>
      <c r="N49" s="4"/>
      <c r="O49" s="4"/>
      <c r="P49" s="4"/>
      <c r="Q49" s="4"/>
    </row>
    <row r="50" spans="1:17" s="313" customFormat="1" ht="34.5" customHeight="1" x14ac:dyDescent="0.2">
      <c r="A50" s="312" t="s">
        <v>3389</v>
      </c>
      <c r="B50" s="388" t="s">
        <v>3390</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27425</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v>23</v>
      </c>
      <c r="E10" s="332"/>
      <c r="F10" s="323" t="s">
        <v>35</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36</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37</v>
      </c>
      <c r="C12" s="311"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39</v>
      </c>
      <c r="B15" s="341" t="s">
        <v>40</v>
      </c>
      <c r="C15" s="342"/>
      <c r="D15" s="342"/>
      <c r="E15" s="342"/>
      <c r="F15" s="343"/>
      <c r="G15" s="304" t="s">
        <v>41</v>
      </c>
      <c r="H15" s="304" t="s">
        <v>42</v>
      </c>
      <c r="I15" s="305" t="s">
        <v>43</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3946428</v>
      </c>
      <c r="I16" s="206">
        <f>'PR-RAS'!E6</f>
        <v>4135868.54</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1986268</v>
      </c>
      <c r="I17" s="206">
        <f>'PR-RAS'!E151</f>
        <v>2879675.27</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2288710</v>
      </c>
      <c r="I18" s="206">
        <f>'PR-RAS'!E645</f>
        <v>3469777.56</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44</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35</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36</v>
      </c>
      <c r="B33" s="344" t="str">
        <f>OBVEZE!B5</f>
        <v>Stanje obveza 1. siječnja (=stanju obveza iz Izvještaja o obvezama na 31. prosinca prethodne godine)</v>
      </c>
      <c r="C33" s="345"/>
      <c r="D33" s="345"/>
      <c r="E33" s="345"/>
      <c r="F33" s="346"/>
      <c r="G33" s="180" t="str">
        <f>OBVEZE!C5</f>
        <v>V001</v>
      </c>
      <c r="H33" s="216" t="s">
        <v>45</v>
      </c>
      <c r="I33" s="217">
        <f>OBVEZE!D5</f>
        <v>734552</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45</v>
      </c>
      <c r="I34" s="211">
        <f>OBVEZE!D42</f>
        <v>686778.62999999989</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45</v>
      </c>
      <c r="I35" s="211">
        <f>OBVEZE!D43</f>
        <v>0</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45</v>
      </c>
      <c r="I36" s="215">
        <f>OBVEZE!D101</f>
        <v>686778.63</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46</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1" zoomScaleNormal="100" workbookViewId="0">
      <selection activeCell="E673" sqref="E673"/>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47</v>
      </c>
      <c r="B2" s="362"/>
      <c r="C2" s="362"/>
      <c r="D2" s="362"/>
      <c r="E2" s="362"/>
      <c r="F2" s="362"/>
    </row>
    <row r="3" spans="1:25" s="261" customFormat="1" ht="48" x14ac:dyDescent="0.2">
      <c r="A3" s="193" t="s">
        <v>48</v>
      </c>
      <c r="B3" s="195" t="s">
        <v>40</v>
      </c>
      <c r="C3" s="194" t="s">
        <v>41</v>
      </c>
      <c r="D3" s="195" t="s">
        <v>49</v>
      </c>
      <c r="E3" s="195" t="s">
        <v>50</v>
      </c>
      <c r="F3" s="75" t="s">
        <v>51</v>
      </c>
    </row>
    <row r="4" spans="1:25" s="263" customFormat="1" ht="12" customHeight="1" x14ac:dyDescent="0.2">
      <c r="A4" s="187">
        <v>1</v>
      </c>
      <c r="B4" s="188">
        <v>2</v>
      </c>
      <c r="C4" s="189" t="s">
        <v>52</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53</v>
      </c>
      <c r="B5" s="364"/>
      <c r="C5" s="253"/>
      <c r="D5" s="81"/>
      <c r="E5" s="81"/>
      <c r="F5" s="65"/>
    </row>
    <row r="6" spans="1:25" ht="12.75" customHeight="1" x14ac:dyDescent="0.2">
      <c r="A6" s="54">
        <v>6</v>
      </c>
      <c r="B6" s="88" t="s">
        <v>54</v>
      </c>
      <c r="C6" s="55" t="s">
        <v>55</v>
      </c>
      <c r="D6" s="56">
        <f>D7+D44+D50+D82+D106+D124+D133+D139</f>
        <v>3946428</v>
      </c>
      <c r="E6" s="56">
        <f>E7+E44+E50+E82+E106+E124+E133+E139</f>
        <v>4135868.54</v>
      </c>
      <c r="F6" s="57">
        <f t="shared" ref="F6:F131" si="0">IF(D6&lt;&gt;0,IF(E6/D6&gt;=100,"&gt;&gt;100",E6/D6*100),"-")</f>
        <v>104.80030397108473</v>
      </c>
    </row>
    <row r="7" spans="1:25" ht="12.75" customHeight="1" x14ac:dyDescent="0.2">
      <c r="A7" s="54">
        <v>61</v>
      </c>
      <c r="B7" s="88" t="s">
        <v>56</v>
      </c>
      <c r="C7" s="55" t="s">
        <v>57</v>
      </c>
      <c r="D7" s="56">
        <f t="shared" ref="D7:E7" si="1">D8+D17+D23+D29+D37+D40</f>
        <v>1634906</v>
      </c>
      <c r="E7" s="56">
        <f t="shared" si="1"/>
        <v>2162553.31</v>
      </c>
      <c r="F7" s="57">
        <f t="shared" si="0"/>
        <v>132.2738622281648</v>
      </c>
    </row>
    <row r="8" spans="1:25" ht="12.75" customHeight="1" x14ac:dyDescent="0.2">
      <c r="A8" s="54">
        <v>611</v>
      </c>
      <c r="B8" s="88" t="s">
        <v>58</v>
      </c>
      <c r="C8" s="55" t="s">
        <v>59</v>
      </c>
      <c r="D8" s="56">
        <f t="shared" ref="D8:E8" si="2">SUM(D9:D14)-D15-D16</f>
        <v>1472628</v>
      </c>
      <c r="E8" s="56">
        <f t="shared" si="2"/>
        <v>1892542.5</v>
      </c>
      <c r="F8" s="57">
        <f t="shared" si="0"/>
        <v>128.51463506058556</v>
      </c>
    </row>
    <row r="9" spans="1:25" ht="12.75" customHeight="1" x14ac:dyDescent="0.2">
      <c r="A9" s="54">
        <v>6111</v>
      </c>
      <c r="B9" s="88" t="s">
        <v>60</v>
      </c>
      <c r="C9" s="55" t="s">
        <v>61</v>
      </c>
      <c r="D9" s="284">
        <v>1472673</v>
      </c>
      <c r="E9" s="284">
        <v>1892542.5</v>
      </c>
      <c r="F9" s="57">
        <f t="shared" si="0"/>
        <v>128.51070807979775</v>
      </c>
    </row>
    <row r="10" spans="1:25" ht="12.75" customHeight="1" x14ac:dyDescent="0.2">
      <c r="A10" s="54">
        <v>6112</v>
      </c>
      <c r="B10" s="88" t="s">
        <v>62</v>
      </c>
      <c r="C10" s="55" t="s">
        <v>63</v>
      </c>
      <c r="D10" s="284"/>
      <c r="E10" s="284"/>
      <c r="F10" s="57" t="str">
        <f t="shared" si="0"/>
        <v>-</v>
      </c>
    </row>
    <row r="11" spans="1:25" ht="12.75" customHeight="1" x14ac:dyDescent="0.2">
      <c r="A11" s="54">
        <v>6113</v>
      </c>
      <c r="B11" s="88" t="s">
        <v>64</v>
      </c>
      <c r="C11" s="55" t="s">
        <v>65</v>
      </c>
      <c r="D11" s="284"/>
      <c r="E11" s="284"/>
      <c r="F11" s="57" t="str">
        <f t="shared" si="0"/>
        <v>-</v>
      </c>
    </row>
    <row r="12" spans="1:25" ht="12.75" customHeight="1" x14ac:dyDescent="0.2">
      <c r="A12" s="54">
        <v>6114</v>
      </c>
      <c r="B12" s="88" t="s">
        <v>66</v>
      </c>
      <c r="C12" s="55" t="s">
        <v>67</v>
      </c>
      <c r="D12" s="284"/>
      <c r="E12" s="284"/>
      <c r="F12" s="57" t="str">
        <f t="shared" si="0"/>
        <v>-</v>
      </c>
    </row>
    <row r="13" spans="1:25" ht="12.75" customHeight="1" x14ac:dyDescent="0.2">
      <c r="A13" s="54">
        <v>6115</v>
      </c>
      <c r="B13" s="88" t="s">
        <v>68</v>
      </c>
      <c r="C13" s="55" t="s">
        <v>69</v>
      </c>
      <c r="D13" s="284"/>
      <c r="E13" s="284"/>
      <c r="F13" s="57" t="str">
        <f t="shared" si="0"/>
        <v>-</v>
      </c>
    </row>
    <row r="14" spans="1:25" ht="12.75" customHeight="1" x14ac:dyDescent="0.2">
      <c r="A14" s="54">
        <v>6116</v>
      </c>
      <c r="B14" s="88" t="s">
        <v>70</v>
      </c>
      <c r="C14" s="55" t="s">
        <v>71</v>
      </c>
      <c r="D14" s="284"/>
      <c r="E14" s="284"/>
      <c r="F14" s="57" t="str">
        <f t="shared" si="0"/>
        <v>-</v>
      </c>
    </row>
    <row r="15" spans="1:25" ht="12.75" customHeight="1" x14ac:dyDescent="0.2">
      <c r="A15" s="54">
        <v>6117</v>
      </c>
      <c r="B15" s="88" t="s">
        <v>72</v>
      </c>
      <c r="C15" s="55" t="s">
        <v>73</v>
      </c>
      <c r="D15" s="284">
        <v>45</v>
      </c>
      <c r="E15" s="284"/>
      <c r="F15" s="57">
        <f t="shared" si="0"/>
        <v>0</v>
      </c>
    </row>
    <row r="16" spans="1:25" ht="12.75" customHeight="1" x14ac:dyDescent="0.2">
      <c r="A16" s="54">
        <v>6119</v>
      </c>
      <c r="B16" s="88" t="s">
        <v>74</v>
      </c>
      <c r="C16" s="55" t="s">
        <v>75</v>
      </c>
      <c r="D16" s="284"/>
      <c r="E16" s="284"/>
      <c r="F16" s="57" t="str">
        <f t="shared" si="0"/>
        <v>-</v>
      </c>
    </row>
    <row r="17" spans="1:6" ht="12.75" customHeight="1" x14ac:dyDescent="0.2">
      <c r="A17" s="54">
        <v>612</v>
      </c>
      <c r="B17" s="88" t="s">
        <v>76</v>
      </c>
      <c r="C17" s="55" t="s">
        <v>77</v>
      </c>
      <c r="D17" s="56">
        <f t="shared" ref="D17:E17" si="3">SUM(D18:D21)-D22</f>
        <v>0</v>
      </c>
      <c r="E17" s="56">
        <f t="shared" si="3"/>
        <v>0</v>
      </c>
      <c r="F17" s="57" t="str">
        <f t="shared" si="0"/>
        <v>-</v>
      </c>
    </row>
    <row r="18" spans="1:6" ht="12.75" customHeight="1" x14ac:dyDescent="0.2">
      <c r="A18" s="54">
        <v>6121</v>
      </c>
      <c r="B18" s="88" t="s">
        <v>78</v>
      </c>
      <c r="C18" s="55" t="s">
        <v>79</v>
      </c>
      <c r="D18" s="284"/>
      <c r="E18" s="284"/>
      <c r="F18" s="57" t="str">
        <f t="shared" si="0"/>
        <v>-</v>
      </c>
    </row>
    <row r="19" spans="1:6" ht="12.75" customHeight="1" x14ac:dyDescent="0.2">
      <c r="A19" s="54">
        <v>6122</v>
      </c>
      <c r="B19" s="88" t="s">
        <v>80</v>
      </c>
      <c r="C19" s="55" t="s">
        <v>81</v>
      </c>
      <c r="D19" s="284"/>
      <c r="E19" s="284"/>
      <c r="F19" s="57" t="str">
        <f t="shared" si="0"/>
        <v>-</v>
      </c>
    </row>
    <row r="20" spans="1:6" ht="12.75" customHeight="1" x14ac:dyDescent="0.2">
      <c r="A20" s="54">
        <v>6123</v>
      </c>
      <c r="B20" s="229" t="s">
        <v>82</v>
      </c>
      <c r="C20" s="55" t="s">
        <v>83</v>
      </c>
      <c r="D20" s="284"/>
      <c r="E20" s="284"/>
      <c r="F20" s="57" t="str">
        <f t="shared" si="0"/>
        <v>-</v>
      </c>
    </row>
    <row r="21" spans="1:6" ht="12.75" customHeight="1" x14ac:dyDescent="0.2">
      <c r="A21" s="54">
        <v>6124</v>
      </c>
      <c r="B21" s="88" t="s">
        <v>84</v>
      </c>
      <c r="C21" s="55" t="s">
        <v>85</v>
      </c>
      <c r="D21" s="284"/>
      <c r="E21" s="284"/>
      <c r="F21" s="57" t="str">
        <f t="shared" si="0"/>
        <v>-</v>
      </c>
    </row>
    <row r="22" spans="1:6" ht="12.75" customHeight="1" x14ac:dyDescent="0.2">
      <c r="A22" s="54">
        <v>6125</v>
      </c>
      <c r="B22" s="88" t="s">
        <v>86</v>
      </c>
      <c r="C22" s="55" t="s">
        <v>87</v>
      </c>
      <c r="D22" s="284"/>
      <c r="E22" s="284"/>
      <c r="F22" s="57" t="str">
        <f t="shared" si="0"/>
        <v>-</v>
      </c>
    </row>
    <row r="23" spans="1:6" ht="12.75" customHeight="1" x14ac:dyDescent="0.2">
      <c r="A23" s="54">
        <v>613</v>
      </c>
      <c r="B23" s="88" t="s">
        <v>88</v>
      </c>
      <c r="C23" s="55" t="s">
        <v>89</v>
      </c>
      <c r="D23" s="56">
        <f t="shared" ref="D23:E23" si="4">SUM(D24:D28)</f>
        <v>145203</v>
      </c>
      <c r="E23" s="56">
        <f t="shared" si="4"/>
        <v>221972.62</v>
      </c>
      <c r="F23" s="57">
        <f t="shared" si="0"/>
        <v>152.87054675178888</v>
      </c>
    </row>
    <row r="24" spans="1:6" ht="12.75" customHeight="1" x14ac:dyDescent="0.2">
      <c r="A24" s="54">
        <v>6131</v>
      </c>
      <c r="B24" s="88" t="s">
        <v>90</v>
      </c>
      <c r="C24" s="55" t="s">
        <v>91</v>
      </c>
      <c r="D24" s="284">
        <v>49320</v>
      </c>
      <c r="E24" s="284">
        <v>9016.1</v>
      </c>
      <c r="F24" s="57">
        <f t="shared" si="0"/>
        <v>18.280819140308189</v>
      </c>
    </row>
    <row r="25" spans="1:6" ht="12.75" customHeight="1" x14ac:dyDescent="0.2">
      <c r="A25" s="54">
        <v>6132</v>
      </c>
      <c r="B25" s="88" t="s">
        <v>92</v>
      </c>
      <c r="C25" s="55" t="s">
        <v>93</v>
      </c>
      <c r="D25" s="284"/>
      <c r="E25" s="284"/>
      <c r="F25" s="57" t="str">
        <f t="shared" si="0"/>
        <v>-</v>
      </c>
    </row>
    <row r="26" spans="1:6" ht="12.75" customHeight="1" x14ac:dyDescent="0.2">
      <c r="A26" s="54">
        <v>6133</v>
      </c>
      <c r="B26" s="88" t="s">
        <v>94</v>
      </c>
      <c r="C26" s="55" t="s">
        <v>95</v>
      </c>
      <c r="D26" s="284"/>
      <c r="E26" s="284"/>
      <c r="F26" s="57" t="str">
        <f t="shared" si="0"/>
        <v>-</v>
      </c>
    </row>
    <row r="27" spans="1:6" ht="12.75" customHeight="1" x14ac:dyDescent="0.2">
      <c r="A27" s="54">
        <v>6134</v>
      </c>
      <c r="B27" s="88" t="s">
        <v>96</v>
      </c>
      <c r="C27" s="55" t="s">
        <v>97</v>
      </c>
      <c r="D27" s="284">
        <v>95883</v>
      </c>
      <c r="E27" s="284">
        <v>212956.52</v>
      </c>
      <c r="F27" s="57">
        <f t="shared" si="0"/>
        <v>222.10039318753064</v>
      </c>
    </row>
    <row r="28" spans="1:6" ht="12.75" customHeight="1" x14ac:dyDescent="0.2">
      <c r="A28" s="54">
        <v>6135</v>
      </c>
      <c r="B28" s="88" t="s">
        <v>98</v>
      </c>
      <c r="C28" s="55" t="s">
        <v>99</v>
      </c>
      <c r="D28" s="284"/>
      <c r="E28" s="284"/>
      <c r="F28" s="57" t="str">
        <f t="shared" si="0"/>
        <v>-</v>
      </c>
    </row>
    <row r="29" spans="1:6" ht="12.75" customHeight="1" x14ac:dyDescent="0.2">
      <c r="A29" s="54">
        <v>614</v>
      </c>
      <c r="B29" s="88" t="s">
        <v>100</v>
      </c>
      <c r="C29" s="55" t="s">
        <v>101</v>
      </c>
      <c r="D29" s="56">
        <f t="shared" ref="D29:E29" si="5">SUM(D30:D36)</f>
        <v>17075</v>
      </c>
      <c r="E29" s="56">
        <f t="shared" si="5"/>
        <v>48038.19</v>
      </c>
      <c r="F29" s="57">
        <f t="shared" si="0"/>
        <v>281.33639824304544</v>
      </c>
    </row>
    <row r="30" spans="1:6" ht="12.75" customHeight="1" x14ac:dyDescent="0.2">
      <c r="A30" s="54">
        <v>6141</v>
      </c>
      <c r="B30" s="88" t="s">
        <v>102</v>
      </c>
      <c r="C30" s="55" t="s">
        <v>103</v>
      </c>
      <c r="D30" s="284"/>
      <c r="E30" s="284"/>
      <c r="F30" s="57" t="str">
        <f t="shared" si="0"/>
        <v>-</v>
      </c>
    </row>
    <row r="31" spans="1:6" ht="12.75" customHeight="1" x14ac:dyDescent="0.2">
      <c r="A31" s="54">
        <v>6142</v>
      </c>
      <c r="B31" s="88" t="s">
        <v>104</v>
      </c>
      <c r="C31" s="55" t="s">
        <v>105</v>
      </c>
      <c r="D31" s="284">
        <v>17075</v>
      </c>
      <c r="E31" s="284">
        <v>48038.19</v>
      </c>
      <c r="F31" s="57">
        <f t="shared" si="0"/>
        <v>281.33639824304544</v>
      </c>
    </row>
    <row r="32" spans="1:6" ht="12.75" customHeight="1" x14ac:dyDescent="0.2">
      <c r="A32" s="54">
        <v>6143</v>
      </c>
      <c r="B32" s="88" t="s">
        <v>106</v>
      </c>
      <c r="C32" s="55" t="s">
        <v>107</v>
      </c>
      <c r="D32" s="284"/>
      <c r="E32" s="284"/>
      <c r="F32" s="57" t="str">
        <f t="shared" si="0"/>
        <v>-</v>
      </c>
    </row>
    <row r="33" spans="1:6" ht="12.75" customHeight="1" x14ac:dyDescent="0.2">
      <c r="A33" s="54">
        <v>6145</v>
      </c>
      <c r="B33" s="88" t="s">
        <v>108</v>
      </c>
      <c r="C33" s="55" t="s">
        <v>109</v>
      </c>
      <c r="D33" s="284"/>
      <c r="E33" s="284"/>
      <c r="F33" s="57" t="str">
        <f t="shared" si="0"/>
        <v>-</v>
      </c>
    </row>
    <row r="34" spans="1:6" ht="12.75" customHeight="1" x14ac:dyDescent="0.2">
      <c r="A34" s="54">
        <v>6146</v>
      </c>
      <c r="B34" s="88" t="s">
        <v>110</v>
      </c>
      <c r="C34" s="55" t="s">
        <v>111</v>
      </c>
      <c r="D34" s="284"/>
      <c r="E34" s="284"/>
      <c r="F34" s="57" t="str">
        <f t="shared" si="0"/>
        <v>-</v>
      </c>
    </row>
    <row r="35" spans="1:6" ht="12.75" customHeight="1" x14ac:dyDescent="0.2">
      <c r="A35" s="54">
        <v>6147</v>
      </c>
      <c r="B35" s="88" t="s">
        <v>112</v>
      </c>
      <c r="C35" s="55" t="s">
        <v>113</v>
      </c>
      <c r="D35" s="284"/>
      <c r="E35" s="284"/>
      <c r="F35" s="57" t="str">
        <f t="shared" si="0"/>
        <v>-</v>
      </c>
    </row>
    <row r="36" spans="1:6" ht="12.75" customHeight="1" x14ac:dyDescent="0.2">
      <c r="A36" s="54">
        <v>6148</v>
      </c>
      <c r="B36" s="88" t="s">
        <v>114</v>
      </c>
      <c r="C36" s="55" t="s">
        <v>115</v>
      </c>
      <c r="D36" s="284"/>
      <c r="E36" s="284"/>
      <c r="F36" s="57" t="str">
        <f t="shared" si="0"/>
        <v>-</v>
      </c>
    </row>
    <row r="37" spans="1:6" ht="12.75" customHeight="1" x14ac:dyDescent="0.2">
      <c r="A37" s="54">
        <v>615</v>
      </c>
      <c r="B37" s="88" t="s">
        <v>116</v>
      </c>
      <c r="C37" s="55" t="s">
        <v>117</v>
      </c>
      <c r="D37" s="56">
        <f t="shared" ref="D37:E37" si="6">SUM(D38:D39)</f>
        <v>0</v>
      </c>
      <c r="E37" s="56">
        <f t="shared" si="6"/>
        <v>0</v>
      </c>
      <c r="F37" s="57" t="str">
        <f t="shared" si="0"/>
        <v>-</v>
      </c>
    </row>
    <row r="38" spans="1:6" ht="12.75" customHeight="1" x14ac:dyDescent="0.2">
      <c r="A38" s="54">
        <v>6151</v>
      </c>
      <c r="B38" s="88" t="s">
        <v>118</v>
      </c>
      <c r="C38" s="55" t="s">
        <v>119</v>
      </c>
      <c r="D38" s="284"/>
      <c r="E38" s="284"/>
      <c r="F38" s="57" t="str">
        <f t="shared" si="0"/>
        <v>-</v>
      </c>
    </row>
    <row r="39" spans="1:6" ht="12.75" customHeight="1" x14ac:dyDescent="0.2">
      <c r="A39" s="54">
        <v>6152</v>
      </c>
      <c r="B39" s="88" t="s">
        <v>120</v>
      </c>
      <c r="C39" s="55" t="s">
        <v>121</v>
      </c>
      <c r="D39" s="284"/>
      <c r="E39" s="284"/>
      <c r="F39" s="57" t="str">
        <f t="shared" si="0"/>
        <v>-</v>
      </c>
    </row>
    <row r="40" spans="1:6" ht="12.75" customHeight="1" x14ac:dyDescent="0.2">
      <c r="A40" s="54">
        <v>616</v>
      </c>
      <c r="B40" s="88" t="s">
        <v>122</v>
      </c>
      <c r="C40" s="55" t="s">
        <v>123</v>
      </c>
      <c r="D40" s="56">
        <f t="shared" ref="D40:E40" si="7">SUM(D41:D43)</f>
        <v>0</v>
      </c>
      <c r="E40" s="56">
        <f t="shared" si="7"/>
        <v>0</v>
      </c>
      <c r="F40" s="57" t="str">
        <f t="shared" si="0"/>
        <v>-</v>
      </c>
    </row>
    <row r="41" spans="1:6" ht="12.75" customHeight="1" x14ac:dyDescent="0.2">
      <c r="A41" s="54">
        <v>6161</v>
      </c>
      <c r="B41" s="88" t="s">
        <v>124</v>
      </c>
      <c r="C41" s="55" t="s">
        <v>125</v>
      </c>
      <c r="D41" s="284"/>
      <c r="E41" s="284"/>
      <c r="F41" s="57" t="str">
        <f t="shared" si="0"/>
        <v>-</v>
      </c>
    </row>
    <row r="42" spans="1:6" ht="12.75" customHeight="1" x14ac:dyDescent="0.2">
      <c r="A42" s="54">
        <v>6162</v>
      </c>
      <c r="B42" s="88" t="s">
        <v>126</v>
      </c>
      <c r="C42" s="55" t="s">
        <v>127</v>
      </c>
      <c r="D42" s="284"/>
      <c r="E42" s="284"/>
      <c r="F42" s="57" t="str">
        <f t="shared" si="0"/>
        <v>-</v>
      </c>
    </row>
    <row r="43" spans="1:6" ht="12.75" customHeight="1" x14ac:dyDescent="0.2">
      <c r="A43" s="54">
        <v>6163</v>
      </c>
      <c r="B43" s="88" t="s">
        <v>128</v>
      </c>
      <c r="C43" s="55" t="s">
        <v>129</v>
      </c>
      <c r="D43" s="284"/>
      <c r="E43" s="284"/>
      <c r="F43" s="57" t="str">
        <f t="shared" si="0"/>
        <v>-</v>
      </c>
    </row>
    <row r="44" spans="1:6" ht="12.75" customHeight="1" x14ac:dyDescent="0.2">
      <c r="A44" s="54">
        <v>62</v>
      </c>
      <c r="B44" s="88" t="s">
        <v>130</v>
      </c>
      <c r="C44" s="55" t="s">
        <v>131</v>
      </c>
      <c r="D44" s="56">
        <f t="shared" ref="D44:E44" si="8">D45+D48+D49</f>
        <v>0</v>
      </c>
      <c r="E44" s="56">
        <f t="shared" si="8"/>
        <v>0</v>
      </c>
      <c r="F44" s="57" t="str">
        <f t="shared" si="0"/>
        <v>-</v>
      </c>
    </row>
    <row r="45" spans="1:6" ht="12.75" customHeight="1" x14ac:dyDescent="0.2">
      <c r="A45" s="54">
        <v>621</v>
      </c>
      <c r="B45" s="88" t="s">
        <v>132</v>
      </c>
      <c r="C45" s="55" t="s">
        <v>133</v>
      </c>
      <c r="D45" s="56">
        <f t="shared" ref="D45:E45" si="9">SUM(D46:D47)</f>
        <v>0</v>
      </c>
      <c r="E45" s="56">
        <f t="shared" si="9"/>
        <v>0</v>
      </c>
      <c r="F45" s="57" t="str">
        <f t="shared" si="0"/>
        <v>-</v>
      </c>
    </row>
    <row r="46" spans="1:6" ht="12.75" customHeight="1" x14ac:dyDescent="0.2">
      <c r="A46" s="54">
        <v>6211</v>
      </c>
      <c r="B46" s="88" t="s">
        <v>134</v>
      </c>
      <c r="C46" s="55" t="s">
        <v>135</v>
      </c>
      <c r="D46" s="284"/>
      <c r="E46" s="284"/>
      <c r="F46" s="57" t="str">
        <f t="shared" si="0"/>
        <v>-</v>
      </c>
    </row>
    <row r="47" spans="1:6" ht="12.75" customHeight="1" x14ac:dyDescent="0.2">
      <c r="A47" s="54">
        <v>6212</v>
      </c>
      <c r="B47" s="88" t="s">
        <v>136</v>
      </c>
      <c r="C47" s="55" t="s">
        <v>137</v>
      </c>
      <c r="D47" s="284"/>
      <c r="E47" s="284"/>
      <c r="F47" s="57" t="str">
        <f t="shared" si="0"/>
        <v>-</v>
      </c>
    </row>
    <row r="48" spans="1:6" ht="12.75" customHeight="1" x14ac:dyDescent="0.2">
      <c r="A48" s="54">
        <v>622</v>
      </c>
      <c r="B48" s="88" t="s">
        <v>138</v>
      </c>
      <c r="C48" s="55" t="s">
        <v>139</v>
      </c>
      <c r="D48" s="284"/>
      <c r="E48" s="284"/>
      <c r="F48" s="57" t="str">
        <f t="shared" si="0"/>
        <v>-</v>
      </c>
    </row>
    <row r="49" spans="1:6" ht="12.75" customHeight="1" x14ac:dyDescent="0.2">
      <c r="A49" s="54">
        <v>623</v>
      </c>
      <c r="B49" s="88" t="s">
        <v>140</v>
      </c>
      <c r="C49" s="55" t="s">
        <v>141</v>
      </c>
      <c r="D49" s="284"/>
      <c r="E49" s="284"/>
      <c r="F49" s="57" t="str">
        <f t="shared" si="0"/>
        <v>-</v>
      </c>
    </row>
    <row r="50" spans="1:6" ht="24" x14ac:dyDescent="0.2">
      <c r="A50" s="54">
        <v>63</v>
      </c>
      <c r="B50" s="100" t="s">
        <v>142</v>
      </c>
      <c r="C50" s="55" t="s">
        <v>143</v>
      </c>
      <c r="D50" s="56">
        <f>D51+D54+D59+D62+D65+D68+D71+D74+D77</f>
        <v>1589932</v>
      </c>
      <c r="E50" s="60">
        <f>E51+E54+E59+E62+E65+E68+E71+E74+E77</f>
        <v>1398975.35</v>
      </c>
      <c r="F50" s="57">
        <f t="shared" si="0"/>
        <v>87.98963414787552</v>
      </c>
    </row>
    <row r="51" spans="1:6" ht="12.75" customHeight="1" x14ac:dyDescent="0.2">
      <c r="A51" s="54">
        <v>631</v>
      </c>
      <c r="B51" s="100" t="s">
        <v>144</v>
      </c>
      <c r="C51" s="55" t="s">
        <v>145</v>
      </c>
      <c r="D51" s="56">
        <f t="shared" ref="D51:E51" si="10">D52+D53</f>
        <v>0</v>
      </c>
      <c r="E51" s="56">
        <f t="shared" si="10"/>
        <v>0</v>
      </c>
      <c r="F51" s="57" t="str">
        <f t="shared" si="0"/>
        <v>-</v>
      </c>
    </row>
    <row r="52" spans="1:6" ht="12.75" customHeight="1" x14ac:dyDescent="0.2">
      <c r="A52" s="54">
        <v>6311</v>
      </c>
      <c r="B52" s="100" t="s">
        <v>146</v>
      </c>
      <c r="C52" s="55" t="s">
        <v>147</v>
      </c>
      <c r="D52" s="284"/>
      <c r="E52" s="284"/>
      <c r="F52" s="57" t="str">
        <f t="shared" si="0"/>
        <v>-</v>
      </c>
    </row>
    <row r="53" spans="1:6" ht="12.75" customHeight="1" x14ac:dyDescent="0.2">
      <c r="A53" s="54">
        <v>6312</v>
      </c>
      <c r="B53" s="100" t="s">
        <v>148</v>
      </c>
      <c r="C53" s="55" t="s">
        <v>149</v>
      </c>
      <c r="D53" s="284"/>
      <c r="E53" s="284"/>
      <c r="F53" s="57" t="str">
        <f t="shared" si="0"/>
        <v>-</v>
      </c>
    </row>
    <row r="54" spans="1:6" ht="24" x14ac:dyDescent="0.2">
      <c r="A54" s="54">
        <v>632</v>
      </c>
      <c r="B54" s="100" t="s">
        <v>150</v>
      </c>
      <c r="C54" s="55" t="s">
        <v>151</v>
      </c>
      <c r="D54" s="56">
        <f t="shared" ref="D54:E54" si="11">SUM(D55:D58)</f>
        <v>0</v>
      </c>
      <c r="E54" s="56">
        <f t="shared" si="11"/>
        <v>0</v>
      </c>
      <c r="F54" s="57" t="str">
        <f t="shared" si="0"/>
        <v>-</v>
      </c>
    </row>
    <row r="55" spans="1:6" ht="12.75" customHeight="1" x14ac:dyDescent="0.2">
      <c r="A55" s="54">
        <v>6321</v>
      </c>
      <c r="B55" s="100" t="s">
        <v>152</v>
      </c>
      <c r="C55" s="55" t="s">
        <v>153</v>
      </c>
      <c r="D55" s="284"/>
      <c r="E55" s="284"/>
      <c r="F55" s="57" t="str">
        <f t="shared" si="0"/>
        <v>-</v>
      </c>
    </row>
    <row r="56" spans="1:6" ht="12.75" customHeight="1" x14ac:dyDescent="0.2">
      <c r="A56" s="54">
        <v>6322</v>
      </c>
      <c r="B56" s="100" t="s">
        <v>154</v>
      </c>
      <c r="C56" s="55" t="s">
        <v>155</v>
      </c>
      <c r="D56" s="284"/>
      <c r="E56" s="284"/>
      <c r="F56" s="57" t="str">
        <f t="shared" si="0"/>
        <v>-</v>
      </c>
    </row>
    <row r="57" spans="1:6" ht="12.75" customHeight="1" x14ac:dyDescent="0.2">
      <c r="A57" s="54">
        <v>6323</v>
      </c>
      <c r="B57" s="100" t="s">
        <v>156</v>
      </c>
      <c r="C57" s="55" t="s">
        <v>157</v>
      </c>
      <c r="D57" s="284"/>
      <c r="E57" s="284"/>
      <c r="F57" s="57" t="str">
        <f t="shared" si="0"/>
        <v>-</v>
      </c>
    </row>
    <row r="58" spans="1:6" ht="12.75" customHeight="1" x14ac:dyDescent="0.2">
      <c r="A58" s="54">
        <v>6324</v>
      </c>
      <c r="B58" s="100" t="s">
        <v>158</v>
      </c>
      <c r="C58" s="55" t="s">
        <v>159</v>
      </c>
      <c r="D58" s="284"/>
      <c r="E58" s="284"/>
      <c r="F58" s="57" t="str">
        <f t="shared" si="0"/>
        <v>-</v>
      </c>
    </row>
    <row r="59" spans="1:6" ht="24" x14ac:dyDescent="0.2">
      <c r="A59" s="54">
        <v>633</v>
      </c>
      <c r="B59" s="100" t="s">
        <v>160</v>
      </c>
      <c r="C59" s="55" t="s">
        <v>161</v>
      </c>
      <c r="D59" s="56">
        <f t="shared" ref="D59:E59" si="12">SUM(D60:D61)</f>
        <v>1316064</v>
      </c>
      <c r="E59" s="56">
        <f t="shared" si="12"/>
        <v>1311855.75</v>
      </c>
      <c r="F59" s="57">
        <f t="shared" si="0"/>
        <v>99.680239714785912</v>
      </c>
    </row>
    <row r="60" spans="1:6" ht="24" x14ac:dyDescent="0.2">
      <c r="A60" s="54">
        <v>6331</v>
      </c>
      <c r="B60" s="100" t="s">
        <v>162</v>
      </c>
      <c r="C60" s="55" t="s">
        <v>163</v>
      </c>
      <c r="D60" s="284">
        <v>1316064</v>
      </c>
      <c r="E60" s="284">
        <v>1291508.8799999999</v>
      </c>
      <c r="F60" s="57">
        <f t="shared" si="0"/>
        <v>98.134200160478514</v>
      </c>
    </row>
    <row r="61" spans="1:6" ht="24" x14ac:dyDescent="0.2">
      <c r="A61" s="54">
        <v>6332</v>
      </c>
      <c r="B61" s="100" t="s">
        <v>164</v>
      </c>
      <c r="C61" s="55" t="s">
        <v>165</v>
      </c>
      <c r="D61" s="284"/>
      <c r="E61" s="284">
        <v>20346.87</v>
      </c>
      <c r="F61" s="57" t="str">
        <f t="shared" si="0"/>
        <v>-</v>
      </c>
    </row>
    <row r="62" spans="1:6" ht="12.75" customHeight="1" x14ac:dyDescent="0.2">
      <c r="A62" s="54">
        <v>634</v>
      </c>
      <c r="B62" s="88" t="s">
        <v>166</v>
      </c>
      <c r="C62" s="55" t="s">
        <v>167</v>
      </c>
      <c r="D62" s="56">
        <f t="shared" ref="D62:E62" si="13">SUM(D63:D64)</f>
        <v>273868</v>
      </c>
      <c r="E62" s="56">
        <f t="shared" si="13"/>
        <v>34929.29</v>
      </c>
      <c r="F62" s="57">
        <f t="shared" si="0"/>
        <v>12.754060350241723</v>
      </c>
    </row>
    <row r="63" spans="1:6" ht="12.75" customHeight="1" x14ac:dyDescent="0.2">
      <c r="A63" s="54">
        <v>6341</v>
      </c>
      <c r="B63" s="88" t="s">
        <v>168</v>
      </c>
      <c r="C63" s="55" t="s">
        <v>169</v>
      </c>
      <c r="D63" s="284">
        <v>78288</v>
      </c>
      <c r="E63" s="284">
        <v>34929.29</v>
      </c>
      <c r="F63" s="57">
        <f t="shared" si="0"/>
        <v>44.616403535663196</v>
      </c>
    </row>
    <row r="64" spans="1:6" ht="12.75" customHeight="1" x14ac:dyDescent="0.2">
      <c r="A64" s="54">
        <v>6342</v>
      </c>
      <c r="B64" s="88" t="s">
        <v>170</v>
      </c>
      <c r="C64" s="55" t="s">
        <v>171</v>
      </c>
      <c r="D64" s="284">
        <v>195580</v>
      </c>
      <c r="E64" s="284"/>
      <c r="F64" s="57">
        <f t="shared" si="0"/>
        <v>0</v>
      </c>
    </row>
    <row r="65" spans="1:6" ht="12.75" customHeight="1" x14ac:dyDescent="0.2">
      <c r="A65" s="54">
        <v>635</v>
      </c>
      <c r="B65" s="88" t="s">
        <v>172</v>
      </c>
      <c r="C65" s="55" t="s">
        <v>173</v>
      </c>
      <c r="D65" s="56">
        <f t="shared" ref="D65:E65" si="14">SUM(D66:D67)</f>
        <v>0</v>
      </c>
      <c r="E65" s="56">
        <f t="shared" si="14"/>
        <v>0</v>
      </c>
      <c r="F65" s="57" t="str">
        <f t="shared" si="0"/>
        <v>-</v>
      </c>
    </row>
    <row r="66" spans="1:6" ht="12.75" customHeight="1" x14ac:dyDescent="0.2">
      <c r="A66" s="54">
        <v>6351</v>
      </c>
      <c r="B66" s="88" t="s">
        <v>174</v>
      </c>
      <c r="C66" s="55" t="s">
        <v>175</v>
      </c>
      <c r="D66" s="284"/>
      <c r="E66" s="284"/>
      <c r="F66" s="57" t="str">
        <f t="shared" si="0"/>
        <v>-</v>
      </c>
    </row>
    <row r="67" spans="1:6" ht="12.75" customHeight="1" x14ac:dyDescent="0.2">
      <c r="A67" s="54">
        <v>6352</v>
      </c>
      <c r="B67" s="88" t="s">
        <v>176</v>
      </c>
      <c r="C67" s="55" t="s">
        <v>177</v>
      </c>
      <c r="D67" s="284"/>
      <c r="E67" s="284"/>
      <c r="F67" s="57" t="str">
        <f t="shared" si="0"/>
        <v>-</v>
      </c>
    </row>
    <row r="68" spans="1:6" ht="24" x14ac:dyDescent="0.2">
      <c r="A68" s="54" t="s">
        <v>178</v>
      </c>
      <c r="B68" s="229" t="s">
        <v>179</v>
      </c>
      <c r="C68" s="55" t="s">
        <v>178</v>
      </c>
      <c r="D68" s="56">
        <f t="shared" ref="D68:E68" si="15">SUM(D69:D70)</f>
        <v>0</v>
      </c>
      <c r="E68" s="56">
        <f t="shared" si="15"/>
        <v>0</v>
      </c>
      <c r="F68" s="57" t="str">
        <f t="shared" si="0"/>
        <v>-</v>
      </c>
    </row>
    <row r="69" spans="1:6" ht="12.75" customHeight="1" x14ac:dyDescent="0.2">
      <c r="A69" s="54" t="s">
        <v>180</v>
      </c>
      <c r="B69" s="88" t="s">
        <v>181</v>
      </c>
      <c r="C69" s="55" t="s">
        <v>180</v>
      </c>
      <c r="D69" s="284"/>
      <c r="E69" s="284"/>
      <c r="F69" s="57" t="str">
        <f t="shared" si="0"/>
        <v>-</v>
      </c>
    </row>
    <row r="70" spans="1:6" ht="24" x14ac:dyDescent="0.2">
      <c r="A70" s="54" t="s">
        <v>182</v>
      </c>
      <c r="B70" s="88" t="s">
        <v>183</v>
      </c>
      <c r="C70" s="55" t="s">
        <v>182</v>
      </c>
      <c r="D70" s="284"/>
      <c r="E70" s="284"/>
      <c r="F70" s="57" t="str">
        <f t="shared" si="0"/>
        <v>-</v>
      </c>
    </row>
    <row r="71" spans="1:6" ht="24" x14ac:dyDescent="0.2">
      <c r="A71" s="58" t="s">
        <v>184</v>
      </c>
      <c r="B71" s="98" t="s">
        <v>185</v>
      </c>
      <c r="C71" s="59" t="s">
        <v>184</v>
      </c>
      <c r="D71" s="60">
        <f t="shared" ref="D71:E71" si="16">SUM(D72:D73)</f>
        <v>0</v>
      </c>
      <c r="E71" s="60">
        <f t="shared" si="16"/>
        <v>0</v>
      </c>
      <c r="F71" s="57" t="str">
        <f t="shared" si="0"/>
        <v>-</v>
      </c>
    </row>
    <row r="72" spans="1:6" ht="12.75" customHeight="1" x14ac:dyDescent="0.2">
      <c r="A72" s="58" t="s">
        <v>186</v>
      </c>
      <c r="B72" s="98" t="s">
        <v>187</v>
      </c>
      <c r="C72" s="59" t="s">
        <v>186</v>
      </c>
      <c r="D72" s="284"/>
      <c r="E72" s="284"/>
      <c r="F72" s="57" t="str">
        <f t="shared" si="0"/>
        <v>-</v>
      </c>
    </row>
    <row r="73" spans="1:6" ht="12.75" customHeight="1" x14ac:dyDescent="0.2">
      <c r="A73" s="58" t="s">
        <v>188</v>
      </c>
      <c r="B73" s="98" t="s">
        <v>189</v>
      </c>
      <c r="C73" s="59" t="s">
        <v>188</v>
      </c>
      <c r="D73" s="284"/>
      <c r="E73" s="284"/>
      <c r="F73" s="57" t="str">
        <f t="shared" si="0"/>
        <v>-</v>
      </c>
    </row>
    <row r="74" spans="1:6" ht="12.75" customHeight="1" x14ac:dyDescent="0.2">
      <c r="A74" s="54" t="s">
        <v>190</v>
      </c>
      <c r="B74" s="88" t="s">
        <v>191</v>
      </c>
      <c r="C74" s="55" t="s">
        <v>190</v>
      </c>
      <c r="D74" s="56">
        <f t="shared" ref="D74:E74" si="17">SUM(D75:D76)</f>
        <v>0</v>
      </c>
      <c r="E74" s="56">
        <f t="shared" si="17"/>
        <v>52190.31</v>
      </c>
      <c r="F74" s="57" t="str">
        <f t="shared" si="0"/>
        <v>-</v>
      </c>
    </row>
    <row r="75" spans="1:6" ht="12.75" customHeight="1" x14ac:dyDescent="0.2">
      <c r="A75" s="54" t="s">
        <v>192</v>
      </c>
      <c r="B75" s="88" t="s">
        <v>193</v>
      </c>
      <c r="C75" s="55" t="s">
        <v>192</v>
      </c>
      <c r="D75" s="284"/>
      <c r="E75" s="284"/>
      <c r="F75" s="57" t="str">
        <f t="shared" si="0"/>
        <v>-</v>
      </c>
    </row>
    <row r="76" spans="1:6" ht="12.75" customHeight="1" x14ac:dyDescent="0.2">
      <c r="A76" s="54" t="s">
        <v>194</v>
      </c>
      <c r="B76" s="88" t="s">
        <v>195</v>
      </c>
      <c r="C76" s="55" t="s">
        <v>194</v>
      </c>
      <c r="D76" s="284"/>
      <c r="E76" s="284">
        <v>52190.31</v>
      </c>
      <c r="F76" s="57" t="str">
        <f t="shared" si="0"/>
        <v>-</v>
      </c>
    </row>
    <row r="77" spans="1:6" ht="24" x14ac:dyDescent="0.2">
      <c r="A77" s="54" t="s">
        <v>196</v>
      </c>
      <c r="B77" s="88" t="s">
        <v>197</v>
      </c>
      <c r="C77" s="55" t="s">
        <v>196</v>
      </c>
      <c r="D77" s="56">
        <f t="shared" ref="D77:E77" si="18">SUM(D78:D81)</f>
        <v>0</v>
      </c>
      <c r="E77" s="56">
        <f t="shared" si="18"/>
        <v>0</v>
      </c>
      <c r="F77" s="57" t="str">
        <f t="shared" si="0"/>
        <v>-</v>
      </c>
    </row>
    <row r="78" spans="1:6" ht="12.75" customHeight="1" x14ac:dyDescent="0.2">
      <c r="A78" s="54">
        <v>6391</v>
      </c>
      <c r="B78" s="88" t="s">
        <v>198</v>
      </c>
      <c r="C78" s="55" t="s">
        <v>199</v>
      </c>
      <c r="D78" s="284"/>
      <c r="E78" s="284"/>
      <c r="F78" s="57" t="str">
        <f t="shared" si="0"/>
        <v>-</v>
      </c>
    </row>
    <row r="79" spans="1:6" ht="12.75" customHeight="1" x14ac:dyDescent="0.2">
      <c r="A79" s="54">
        <v>6392</v>
      </c>
      <c r="B79" s="88" t="s">
        <v>200</v>
      </c>
      <c r="C79" s="55" t="s">
        <v>201</v>
      </c>
      <c r="D79" s="284"/>
      <c r="E79" s="284"/>
      <c r="F79" s="57" t="str">
        <f t="shared" si="0"/>
        <v>-</v>
      </c>
    </row>
    <row r="80" spans="1:6" ht="24" x14ac:dyDescent="0.2">
      <c r="A80" s="54">
        <v>6393</v>
      </c>
      <c r="B80" s="88" t="s">
        <v>202</v>
      </c>
      <c r="C80" s="55" t="s">
        <v>203</v>
      </c>
      <c r="D80" s="284"/>
      <c r="E80" s="284"/>
      <c r="F80" s="57" t="str">
        <f t="shared" si="0"/>
        <v>-</v>
      </c>
    </row>
    <row r="81" spans="1:6" ht="24" x14ac:dyDescent="0.2">
      <c r="A81" s="54">
        <v>6394</v>
      </c>
      <c r="B81" s="88" t="s">
        <v>204</v>
      </c>
      <c r="C81" s="55" t="s">
        <v>205</v>
      </c>
      <c r="D81" s="284"/>
      <c r="E81" s="284"/>
      <c r="F81" s="57" t="str">
        <f t="shared" si="0"/>
        <v>-</v>
      </c>
    </row>
    <row r="82" spans="1:6" ht="12.75" customHeight="1" x14ac:dyDescent="0.2">
      <c r="A82" s="54">
        <v>64</v>
      </c>
      <c r="B82" s="88" t="s">
        <v>206</v>
      </c>
      <c r="C82" s="55" t="s">
        <v>207</v>
      </c>
      <c r="D82" s="56">
        <f t="shared" ref="D82:E82" si="19">D83+D91+D98</f>
        <v>86377</v>
      </c>
      <c r="E82" s="56">
        <f t="shared" si="19"/>
        <v>100599.81</v>
      </c>
      <c r="F82" s="57">
        <f t="shared" si="0"/>
        <v>116.46596895006773</v>
      </c>
    </row>
    <row r="83" spans="1:6" ht="12.75" customHeight="1" x14ac:dyDescent="0.2">
      <c r="A83" s="54">
        <v>641</v>
      </c>
      <c r="B83" s="88" t="s">
        <v>208</v>
      </c>
      <c r="C83" s="55" t="s">
        <v>209</v>
      </c>
      <c r="D83" s="56">
        <f t="shared" ref="D83:E83" si="20">SUM(D84:D90)</f>
        <v>1889</v>
      </c>
      <c r="E83" s="56">
        <f t="shared" si="20"/>
        <v>490.63</v>
      </c>
      <c r="F83" s="57">
        <f t="shared" si="0"/>
        <v>25.973001588141877</v>
      </c>
    </row>
    <row r="84" spans="1:6" ht="12.75" customHeight="1" x14ac:dyDescent="0.2">
      <c r="A84" s="54">
        <v>6412</v>
      </c>
      <c r="B84" s="88" t="s">
        <v>210</v>
      </c>
      <c r="C84" s="55" t="s">
        <v>211</v>
      </c>
      <c r="D84" s="284"/>
      <c r="E84" s="284"/>
      <c r="F84" s="57" t="str">
        <f t="shared" si="0"/>
        <v>-</v>
      </c>
    </row>
    <row r="85" spans="1:6" ht="12.75" customHeight="1" x14ac:dyDescent="0.2">
      <c r="A85" s="54">
        <v>6413</v>
      </c>
      <c r="B85" s="88" t="s">
        <v>212</v>
      </c>
      <c r="C85" s="55" t="s">
        <v>213</v>
      </c>
      <c r="D85" s="284">
        <v>11</v>
      </c>
      <c r="E85" s="284">
        <v>16.37</v>
      </c>
      <c r="F85" s="57">
        <f t="shared" si="0"/>
        <v>148.81818181818181</v>
      </c>
    </row>
    <row r="86" spans="1:6" ht="12.75" customHeight="1" x14ac:dyDescent="0.2">
      <c r="A86" s="54">
        <v>6414</v>
      </c>
      <c r="B86" s="88" t="s">
        <v>214</v>
      </c>
      <c r="C86" s="55" t="s">
        <v>215</v>
      </c>
      <c r="D86" s="284">
        <v>1878</v>
      </c>
      <c r="E86" s="284">
        <v>474.26</v>
      </c>
      <c r="F86" s="57">
        <f t="shared" si="0"/>
        <v>25.253461128860486</v>
      </c>
    </row>
    <row r="87" spans="1:6" ht="12.75" customHeight="1" x14ac:dyDescent="0.2">
      <c r="A87" s="54">
        <v>6415</v>
      </c>
      <c r="B87" s="88" t="s">
        <v>216</v>
      </c>
      <c r="C87" s="55" t="s">
        <v>217</v>
      </c>
      <c r="D87" s="284"/>
      <c r="E87" s="284"/>
      <c r="F87" s="57" t="str">
        <f t="shared" si="0"/>
        <v>-</v>
      </c>
    </row>
    <row r="88" spans="1:6" ht="12.75" customHeight="1" x14ac:dyDescent="0.2">
      <c r="A88" s="54">
        <v>6416</v>
      </c>
      <c r="B88" s="88" t="s">
        <v>218</v>
      </c>
      <c r="C88" s="55" t="s">
        <v>219</v>
      </c>
      <c r="D88" s="284"/>
      <c r="E88" s="284"/>
      <c r="F88" s="57" t="str">
        <f t="shared" si="0"/>
        <v>-</v>
      </c>
    </row>
    <row r="89" spans="1:6" ht="24" x14ac:dyDescent="0.2">
      <c r="A89" s="54">
        <v>6417</v>
      </c>
      <c r="B89" s="88" t="s">
        <v>220</v>
      </c>
      <c r="C89" s="55" t="s">
        <v>221</v>
      </c>
      <c r="D89" s="284"/>
      <c r="E89" s="284"/>
      <c r="F89" s="57" t="str">
        <f t="shared" si="0"/>
        <v>-</v>
      </c>
    </row>
    <row r="90" spans="1:6" ht="12.75" customHeight="1" x14ac:dyDescent="0.2">
      <c r="A90" s="54">
        <v>6419</v>
      </c>
      <c r="B90" s="88" t="s">
        <v>222</v>
      </c>
      <c r="C90" s="55" t="s">
        <v>223</v>
      </c>
      <c r="D90" s="284"/>
      <c r="E90" s="284"/>
      <c r="F90" s="57" t="str">
        <f t="shared" si="0"/>
        <v>-</v>
      </c>
    </row>
    <row r="91" spans="1:6" ht="12.75" customHeight="1" x14ac:dyDescent="0.2">
      <c r="A91" s="54">
        <v>642</v>
      </c>
      <c r="B91" s="88" t="s">
        <v>224</v>
      </c>
      <c r="C91" s="55" t="s">
        <v>225</v>
      </c>
      <c r="D91" s="56">
        <f t="shared" ref="D91:E91" si="21">SUM(D92:D97)</f>
        <v>84488</v>
      </c>
      <c r="E91" s="56">
        <f t="shared" si="21"/>
        <v>100109.18</v>
      </c>
      <c r="F91" s="57">
        <f t="shared" si="0"/>
        <v>118.48922923965533</v>
      </c>
    </row>
    <row r="92" spans="1:6" ht="12.75" customHeight="1" x14ac:dyDescent="0.2">
      <c r="A92" s="54">
        <v>6421</v>
      </c>
      <c r="B92" s="88" t="s">
        <v>226</v>
      </c>
      <c r="C92" s="55" t="s">
        <v>227</v>
      </c>
      <c r="D92" s="284">
        <v>9754</v>
      </c>
      <c r="E92" s="284"/>
      <c r="F92" s="57">
        <f t="shared" si="0"/>
        <v>0</v>
      </c>
    </row>
    <row r="93" spans="1:6" ht="12.75" customHeight="1" x14ac:dyDescent="0.2">
      <c r="A93" s="54">
        <v>6422</v>
      </c>
      <c r="B93" s="88" t="s">
        <v>228</v>
      </c>
      <c r="C93" s="55" t="s">
        <v>229</v>
      </c>
      <c r="D93" s="284">
        <v>15762</v>
      </c>
      <c r="E93" s="284">
        <v>19640.150000000001</v>
      </c>
      <c r="F93" s="57">
        <f t="shared" si="0"/>
        <v>124.60442837203401</v>
      </c>
    </row>
    <row r="94" spans="1:6" ht="12.75" customHeight="1" x14ac:dyDescent="0.2">
      <c r="A94" s="54">
        <v>6423</v>
      </c>
      <c r="B94" s="88" t="s">
        <v>230</v>
      </c>
      <c r="C94" s="55" t="s">
        <v>231</v>
      </c>
      <c r="D94" s="284">
        <v>54368</v>
      </c>
      <c r="E94" s="284">
        <v>65065.25</v>
      </c>
      <c r="F94" s="57">
        <f t="shared" si="0"/>
        <v>119.67563640376693</v>
      </c>
    </row>
    <row r="95" spans="1:6" ht="12.75" customHeight="1" x14ac:dyDescent="0.2">
      <c r="A95" s="54">
        <v>6424</v>
      </c>
      <c r="B95" s="88" t="s">
        <v>232</v>
      </c>
      <c r="C95" s="55" t="s">
        <v>233</v>
      </c>
      <c r="D95" s="284"/>
      <c r="E95" s="284"/>
      <c r="F95" s="57" t="str">
        <f t="shared" si="0"/>
        <v>-</v>
      </c>
    </row>
    <row r="96" spans="1:6" ht="12.75" customHeight="1" x14ac:dyDescent="0.2">
      <c r="A96" s="54" t="s">
        <v>234</v>
      </c>
      <c r="B96" s="88" t="s">
        <v>235</v>
      </c>
      <c r="C96" s="55" t="s">
        <v>234</v>
      </c>
      <c r="D96" s="284"/>
      <c r="E96" s="284"/>
      <c r="F96" s="57" t="str">
        <f t="shared" si="0"/>
        <v>-</v>
      </c>
    </row>
    <row r="97" spans="1:6" ht="12.75" customHeight="1" x14ac:dyDescent="0.2">
      <c r="A97" s="54">
        <v>6429</v>
      </c>
      <c r="B97" s="88" t="s">
        <v>236</v>
      </c>
      <c r="C97" s="55" t="s">
        <v>237</v>
      </c>
      <c r="D97" s="284">
        <v>4604</v>
      </c>
      <c r="E97" s="284">
        <v>15403.78</v>
      </c>
      <c r="F97" s="57">
        <f t="shared" si="0"/>
        <v>334.57384882710687</v>
      </c>
    </row>
    <row r="98" spans="1:6" ht="12.75" customHeight="1" x14ac:dyDescent="0.2">
      <c r="A98" s="54">
        <v>643</v>
      </c>
      <c r="B98" s="88" t="s">
        <v>238</v>
      </c>
      <c r="C98" s="55" t="s">
        <v>239</v>
      </c>
      <c r="D98" s="56">
        <f t="shared" ref="D98:E98" si="22">SUM(D99:D105)</f>
        <v>0</v>
      </c>
      <c r="E98" s="56">
        <f t="shared" si="22"/>
        <v>0</v>
      </c>
      <c r="F98" s="57" t="str">
        <f t="shared" si="0"/>
        <v>-</v>
      </c>
    </row>
    <row r="99" spans="1:6" ht="24" x14ac:dyDescent="0.2">
      <c r="A99" s="54">
        <v>6431</v>
      </c>
      <c r="B99" s="88" t="s">
        <v>240</v>
      </c>
      <c r="C99" s="55" t="s">
        <v>241</v>
      </c>
      <c r="D99" s="284"/>
      <c r="E99" s="284"/>
      <c r="F99" s="57" t="str">
        <f t="shared" si="0"/>
        <v>-</v>
      </c>
    </row>
    <row r="100" spans="1:6" ht="24" x14ac:dyDescent="0.2">
      <c r="A100" s="54">
        <v>6432</v>
      </c>
      <c r="B100" s="229" t="s">
        <v>242</v>
      </c>
      <c r="C100" s="55" t="s">
        <v>243</v>
      </c>
      <c r="D100" s="284"/>
      <c r="E100" s="284"/>
      <c r="F100" s="57" t="str">
        <f t="shared" si="0"/>
        <v>-</v>
      </c>
    </row>
    <row r="101" spans="1:6" ht="24" x14ac:dyDescent="0.2">
      <c r="A101" s="54">
        <v>6433</v>
      </c>
      <c r="B101" s="229" t="s">
        <v>244</v>
      </c>
      <c r="C101" s="55" t="s">
        <v>245</v>
      </c>
      <c r="D101" s="284"/>
      <c r="E101" s="284"/>
      <c r="F101" s="57" t="str">
        <f t="shared" si="0"/>
        <v>-</v>
      </c>
    </row>
    <row r="102" spans="1:6" ht="24" x14ac:dyDescent="0.2">
      <c r="A102" s="54">
        <v>6434</v>
      </c>
      <c r="B102" s="88" t="s">
        <v>246</v>
      </c>
      <c r="C102" s="55" t="s">
        <v>247</v>
      </c>
      <c r="D102" s="284"/>
      <c r="E102" s="284"/>
      <c r="F102" s="57" t="str">
        <f t="shared" si="0"/>
        <v>-</v>
      </c>
    </row>
    <row r="103" spans="1:6" ht="24" x14ac:dyDescent="0.2">
      <c r="A103" s="54">
        <v>6435</v>
      </c>
      <c r="B103" s="229" t="s">
        <v>248</v>
      </c>
      <c r="C103" s="55" t="s">
        <v>249</v>
      </c>
      <c r="D103" s="284"/>
      <c r="E103" s="284"/>
      <c r="F103" s="57" t="str">
        <f t="shared" si="0"/>
        <v>-</v>
      </c>
    </row>
    <row r="104" spans="1:6" ht="24" x14ac:dyDescent="0.2">
      <c r="A104" s="54">
        <v>6436</v>
      </c>
      <c r="B104" s="229" t="s">
        <v>250</v>
      </c>
      <c r="C104" s="55" t="s">
        <v>251</v>
      </c>
      <c r="D104" s="284"/>
      <c r="E104" s="284"/>
      <c r="F104" s="57" t="str">
        <f t="shared" si="0"/>
        <v>-</v>
      </c>
    </row>
    <row r="105" spans="1:6" ht="12.75" customHeight="1" x14ac:dyDescent="0.2">
      <c r="A105" s="54">
        <v>6437</v>
      </c>
      <c r="B105" s="88" t="s">
        <v>252</v>
      </c>
      <c r="C105" s="55" t="s">
        <v>253</v>
      </c>
      <c r="D105" s="284"/>
      <c r="E105" s="284"/>
      <c r="F105" s="57" t="str">
        <f t="shared" si="0"/>
        <v>-</v>
      </c>
    </row>
    <row r="106" spans="1:6" ht="24" x14ac:dyDescent="0.2">
      <c r="A106" s="54">
        <v>65</v>
      </c>
      <c r="B106" s="88" t="s">
        <v>254</v>
      </c>
      <c r="C106" s="55" t="s">
        <v>255</v>
      </c>
      <c r="D106" s="56">
        <f t="shared" ref="D106:E106" si="23">D107+D112+D120</f>
        <v>635213</v>
      </c>
      <c r="E106" s="56">
        <f t="shared" si="23"/>
        <v>473740.07</v>
      </c>
      <c r="F106" s="57">
        <f t="shared" si="0"/>
        <v>74.579718928926212</v>
      </c>
    </row>
    <row r="107" spans="1:6" ht="12.75" customHeight="1" x14ac:dyDescent="0.2">
      <c r="A107" s="54">
        <v>651</v>
      </c>
      <c r="B107" s="88" t="s">
        <v>256</v>
      </c>
      <c r="C107" s="55" t="s">
        <v>257</v>
      </c>
      <c r="D107" s="56">
        <f t="shared" ref="D107:E107" si="24">SUM(D108:D111)</f>
        <v>1480</v>
      </c>
      <c r="E107" s="56">
        <f t="shared" si="24"/>
        <v>3178.1</v>
      </c>
      <c r="F107" s="57">
        <f t="shared" si="0"/>
        <v>214.73648648648646</v>
      </c>
    </row>
    <row r="108" spans="1:6" ht="12.75" customHeight="1" x14ac:dyDescent="0.2">
      <c r="A108" s="54">
        <v>6511</v>
      </c>
      <c r="B108" s="88" t="s">
        <v>258</v>
      </c>
      <c r="C108" s="55" t="s">
        <v>259</v>
      </c>
      <c r="D108" s="284">
        <v>92</v>
      </c>
      <c r="E108" s="284">
        <v>150</v>
      </c>
      <c r="F108" s="57">
        <f t="shared" si="0"/>
        <v>163.04347826086956</v>
      </c>
    </row>
    <row r="109" spans="1:6" ht="12.75" customHeight="1" x14ac:dyDescent="0.2">
      <c r="A109" s="54">
        <v>6512</v>
      </c>
      <c r="B109" s="88" t="s">
        <v>260</v>
      </c>
      <c r="C109" s="55" t="s">
        <v>261</v>
      </c>
      <c r="D109" s="284"/>
      <c r="E109" s="284"/>
      <c r="F109" s="57" t="str">
        <f t="shared" si="0"/>
        <v>-</v>
      </c>
    </row>
    <row r="110" spans="1:6" ht="12.75" customHeight="1" x14ac:dyDescent="0.2">
      <c r="A110" s="54">
        <v>6513</v>
      </c>
      <c r="B110" s="88" t="s">
        <v>262</v>
      </c>
      <c r="C110" s="55" t="s">
        <v>263</v>
      </c>
      <c r="D110" s="284"/>
      <c r="E110" s="284"/>
      <c r="F110" s="57" t="str">
        <f t="shared" si="0"/>
        <v>-</v>
      </c>
    </row>
    <row r="111" spans="1:6" ht="12.75" customHeight="1" x14ac:dyDescent="0.2">
      <c r="A111" s="54">
        <v>6514</v>
      </c>
      <c r="B111" s="88" t="s">
        <v>264</v>
      </c>
      <c r="C111" s="55" t="s">
        <v>265</v>
      </c>
      <c r="D111" s="284">
        <v>1388</v>
      </c>
      <c r="E111" s="284">
        <v>3028.1</v>
      </c>
      <c r="F111" s="57">
        <f t="shared" si="0"/>
        <v>218.1628242074928</v>
      </c>
    </row>
    <row r="112" spans="1:6" ht="12.75" customHeight="1" x14ac:dyDescent="0.2">
      <c r="A112" s="54">
        <v>652</v>
      </c>
      <c r="B112" s="88" t="s">
        <v>266</v>
      </c>
      <c r="C112" s="55" t="s">
        <v>267</v>
      </c>
      <c r="D112" s="56">
        <f t="shared" ref="D112:E112" si="25">SUM(D113:D119)</f>
        <v>396425</v>
      </c>
      <c r="E112" s="56">
        <f t="shared" si="25"/>
        <v>68248.149999999994</v>
      </c>
      <c r="F112" s="57">
        <f t="shared" si="0"/>
        <v>17.215904647789618</v>
      </c>
    </row>
    <row r="113" spans="1:6" ht="12.75" customHeight="1" x14ac:dyDescent="0.2">
      <c r="A113" s="54">
        <v>6521</v>
      </c>
      <c r="B113" s="88" t="s">
        <v>268</v>
      </c>
      <c r="C113" s="55" t="s">
        <v>269</v>
      </c>
      <c r="D113" s="284"/>
      <c r="E113" s="284"/>
      <c r="F113" s="57" t="str">
        <f t="shared" si="0"/>
        <v>-</v>
      </c>
    </row>
    <row r="114" spans="1:6" ht="12.75" customHeight="1" x14ac:dyDescent="0.2">
      <c r="A114" s="54">
        <v>6522</v>
      </c>
      <c r="B114" s="88" t="s">
        <v>270</v>
      </c>
      <c r="C114" s="55" t="s">
        <v>271</v>
      </c>
      <c r="D114" s="284">
        <v>130</v>
      </c>
      <c r="E114" s="284">
        <v>444.47</v>
      </c>
      <c r="F114" s="57">
        <f t="shared" si="0"/>
        <v>341.9</v>
      </c>
    </row>
    <row r="115" spans="1:6" ht="12.75" customHeight="1" x14ac:dyDescent="0.2">
      <c r="A115" s="54">
        <v>6524</v>
      </c>
      <c r="B115" s="88" t="s">
        <v>272</v>
      </c>
      <c r="C115" s="55" t="s">
        <v>273</v>
      </c>
      <c r="D115" s="284">
        <v>40990</v>
      </c>
      <c r="E115" s="284"/>
      <c r="F115" s="57">
        <f t="shared" si="0"/>
        <v>0</v>
      </c>
    </row>
    <row r="116" spans="1:6" ht="12.75" customHeight="1" x14ac:dyDescent="0.2">
      <c r="A116" s="54">
        <v>6525</v>
      </c>
      <c r="B116" s="88" t="s">
        <v>274</v>
      </c>
      <c r="C116" s="55" t="s">
        <v>275</v>
      </c>
      <c r="D116" s="284"/>
      <c r="E116" s="284"/>
      <c r="F116" s="57" t="str">
        <f t="shared" si="0"/>
        <v>-</v>
      </c>
    </row>
    <row r="117" spans="1:6" ht="12.75" customHeight="1" x14ac:dyDescent="0.2">
      <c r="A117" s="54">
        <v>6526</v>
      </c>
      <c r="B117" s="88" t="s">
        <v>276</v>
      </c>
      <c r="C117" s="55" t="s">
        <v>277</v>
      </c>
      <c r="D117" s="284">
        <v>355305</v>
      </c>
      <c r="E117" s="284">
        <v>67803.679999999993</v>
      </c>
      <c r="F117" s="57">
        <f t="shared" si="0"/>
        <v>19.083232715554242</v>
      </c>
    </row>
    <row r="118" spans="1:6" ht="12.75" customHeight="1" x14ac:dyDescent="0.2">
      <c r="A118" s="54">
        <v>6527</v>
      </c>
      <c r="B118" s="88" t="s">
        <v>278</v>
      </c>
      <c r="C118" s="55" t="s">
        <v>279</v>
      </c>
      <c r="D118" s="284"/>
      <c r="E118" s="284"/>
      <c r="F118" s="57" t="str">
        <f t="shared" si="0"/>
        <v>-</v>
      </c>
    </row>
    <row r="119" spans="1:6" ht="24" x14ac:dyDescent="0.2">
      <c r="A119" s="54" t="s">
        <v>280</v>
      </c>
      <c r="B119" s="229" t="s">
        <v>281</v>
      </c>
      <c r="C119" s="55" t="s">
        <v>280</v>
      </c>
      <c r="D119" s="284"/>
      <c r="E119" s="284"/>
      <c r="F119" s="57" t="str">
        <f t="shared" si="0"/>
        <v>-</v>
      </c>
    </row>
    <row r="120" spans="1:6" ht="12.75" customHeight="1" x14ac:dyDescent="0.2">
      <c r="A120" s="54">
        <v>653</v>
      </c>
      <c r="B120" s="88" t="s">
        <v>282</v>
      </c>
      <c r="C120" s="55" t="s">
        <v>283</v>
      </c>
      <c r="D120" s="56">
        <f t="shared" ref="D120:E120" si="26">SUM(D121:D123)</f>
        <v>237308</v>
      </c>
      <c r="E120" s="56">
        <f t="shared" si="26"/>
        <v>402313.82</v>
      </c>
      <c r="F120" s="57">
        <f t="shared" si="0"/>
        <v>169.53234614930807</v>
      </c>
    </row>
    <row r="121" spans="1:6" ht="12.75" customHeight="1" x14ac:dyDescent="0.2">
      <c r="A121" s="54">
        <v>6531</v>
      </c>
      <c r="B121" s="88" t="s">
        <v>284</v>
      </c>
      <c r="C121" s="55" t="s">
        <v>285</v>
      </c>
      <c r="D121" s="284">
        <v>2626</v>
      </c>
      <c r="E121" s="284">
        <v>34972.25</v>
      </c>
      <c r="F121" s="57">
        <f t="shared" si="0"/>
        <v>1331.7688499619192</v>
      </c>
    </row>
    <row r="122" spans="1:6" ht="12.75" customHeight="1" x14ac:dyDescent="0.2">
      <c r="A122" s="54">
        <v>6532</v>
      </c>
      <c r="B122" s="88" t="s">
        <v>286</v>
      </c>
      <c r="C122" s="55" t="s">
        <v>287</v>
      </c>
      <c r="D122" s="284">
        <v>234682</v>
      </c>
      <c r="E122" s="284">
        <v>367341.57</v>
      </c>
      <c r="F122" s="57">
        <f t="shared" si="0"/>
        <v>156.52737321140947</v>
      </c>
    </row>
    <row r="123" spans="1:6" ht="12.75" customHeight="1" x14ac:dyDescent="0.2">
      <c r="A123" s="54">
        <v>6533</v>
      </c>
      <c r="B123" s="88" t="s">
        <v>288</v>
      </c>
      <c r="C123" s="55" t="s">
        <v>289</v>
      </c>
      <c r="D123" s="284"/>
      <c r="E123" s="284"/>
      <c r="F123" s="57" t="str">
        <f t="shared" si="0"/>
        <v>-</v>
      </c>
    </row>
    <row r="124" spans="1:6" ht="24" x14ac:dyDescent="0.2">
      <c r="A124" s="54">
        <v>66</v>
      </c>
      <c r="B124" s="273" t="s">
        <v>290</v>
      </c>
      <c r="C124" s="55" t="s">
        <v>291</v>
      </c>
      <c r="D124" s="56">
        <f t="shared" ref="D124:E124" si="27">D125+D128</f>
        <v>0</v>
      </c>
      <c r="E124" s="56">
        <f t="shared" si="27"/>
        <v>0</v>
      </c>
      <c r="F124" s="57" t="str">
        <f t="shared" si="0"/>
        <v>-</v>
      </c>
    </row>
    <row r="125" spans="1:6" ht="12.75" customHeight="1" x14ac:dyDescent="0.2">
      <c r="A125" s="54">
        <v>661</v>
      </c>
      <c r="B125" s="100" t="s">
        <v>292</v>
      </c>
      <c r="C125" s="55" t="s">
        <v>293</v>
      </c>
      <c r="D125" s="56">
        <f t="shared" ref="D125:E125" si="28">SUM(D126:D127)</f>
        <v>0</v>
      </c>
      <c r="E125" s="56">
        <f t="shared" si="28"/>
        <v>0</v>
      </c>
      <c r="F125" s="57" t="str">
        <f t="shared" si="0"/>
        <v>-</v>
      </c>
    </row>
    <row r="126" spans="1:6" ht="12.75" customHeight="1" x14ac:dyDescent="0.2">
      <c r="A126" s="54">
        <v>6614</v>
      </c>
      <c r="B126" s="100" t="s">
        <v>294</v>
      </c>
      <c r="C126" s="55" t="s">
        <v>295</v>
      </c>
      <c r="D126" s="284"/>
      <c r="E126" s="284"/>
      <c r="F126" s="57" t="str">
        <f t="shared" si="0"/>
        <v>-</v>
      </c>
    </row>
    <row r="127" spans="1:6" ht="12.75" customHeight="1" x14ac:dyDescent="0.2">
      <c r="A127" s="54">
        <v>6615</v>
      </c>
      <c r="B127" s="100" t="s">
        <v>296</v>
      </c>
      <c r="C127" s="55" t="s">
        <v>297</v>
      </c>
      <c r="D127" s="284"/>
      <c r="E127" s="284"/>
      <c r="F127" s="57" t="str">
        <f t="shared" si="0"/>
        <v>-</v>
      </c>
    </row>
    <row r="128" spans="1:6" ht="24" x14ac:dyDescent="0.2">
      <c r="A128" s="54">
        <v>663</v>
      </c>
      <c r="B128" s="273" t="s">
        <v>298</v>
      </c>
      <c r="C128" s="55" t="s">
        <v>299</v>
      </c>
      <c r="D128" s="56">
        <f t="shared" ref="D128:E128" si="29">SUM(D129:D132)</f>
        <v>0</v>
      </c>
      <c r="E128" s="56">
        <f t="shared" si="29"/>
        <v>0</v>
      </c>
      <c r="F128" s="57" t="str">
        <f t="shared" si="0"/>
        <v>-</v>
      </c>
    </row>
    <row r="129" spans="1:6" ht="12.75" customHeight="1" x14ac:dyDescent="0.2">
      <c r="A129" s="54">
        <v>6631</v>
      </c>
      <c r="B129" s="100" t="s">
        <v>300</v>
      </c>
      <c r="C129" s="55" t="s">
        <v>301</v>
      </c>
      <c r="D129" s="284"/>
      <c r="E129" s="284"/>
      <c r="F129" s="57" t="str">
        <f t="shared" si="0"/>
        <v>-</v>
      </c>
    </row>
    <row r="130" spans="1:6" ht="12.75" customHeight="1" x14ac:dyDescent="0.2">
      <c r="A130" s="54">
        <v>6632</v>
      </c>
      <c r="B130" s="229" t="s">
        <v>302</v>
      </c>
      <c r="C130" s="55" t="s">
        <v>303</v>
      </c>
      <c r="D130" s="284"/>
      <c r="E130" s="284"/>
      <c r="F130" s="57" t="str">
        <f t="shared" si="0"/>
        <v>-</v>
      </c>
    </row>
    <row r="131" spans="1:6" ht="24" x14ac:dyDescent="0.2">
      <c r="A131" s="58" t="s">
        <v>304</v>
      </c>
      <c r="B131" s="274" t="s">
        <v>305</v>
      </c>
      <c r="C131" s="59" t="s">
        <v>304</v>
      </c>
      <c r="D131" s="284"/>
      <c r="E131" s="284"/>
      <c r="F131" s="57" t="str">
        <f t="shared" si="0"/>
        <v>-</v>
      </c>
    </row>
    <row r="132" spans="1:6" ht="24" x14ac:dyDescent="0.2">
      <c r="A132" s="58" t="s">
        <v>306</v>
      </c>
      <c r="B132" s="274" t="s">
        <v>307</v>
      </c>
      <c r="C132" s="59" t="s">
        <v>306</v>
      </c>
      <c r="D132" s="284"/>
      <c r="E132" s="284"/>
      <c r="F132" s="57" t="str">
        <f>IF(D132&lt;&gt;0,IF(E132/D132&gt;=100,"&gt;&gt;100",E132/D132*100),"-")</f>
        <v>-</v>
      </c>
    </row>
    <row r="133" spans="1:6" ht="24" x14ac:dyDescent="0.2">
      <c r="A133" s="54">
        <v>67</v>
      </c>
      <c r="B133" s="229" t="s">
        <v>308</v>
      </c>
      <c r="C133" s="55" t="s">
        <v>309</v>
      </c>
      <c r="D133" s="56">
        <f t="shared" ref="D133:E133" si="30">D134+D138</f>
        <v>0</v>
      </c>
      <c r="E133" s="56">
        <f t="shared" si="30"/>
        <v>0</v>
      </c>
      <c r="F133" s="57" t="str">
        <f t="shared" ref="F133:F223" si="31">IF(D133&lt;&gt;0,IF(E133/D133&gt;=100,"&gt;&gt;100",E133/D133*100),"-")</f>
        <v>-</v>
      </c>
    </row>
    <row r="134" spans="1:6" ht="24" x14ac:dyDescent="0.2">
      <c r="A134" s="54">
        <v>671</v>
      </c>
      <c r="B134" s="229" t="s">
        <v>310</v>
      </c>
      <c r="C134" s="55" t="s">
        <v>311</v>
      </c>
      <c r="D134" s="56">
        <f t="shared" ref="D134:E134" si="32">SUM(D135:D137)</f>
        <v>0</v>
      </c>
      <c r="E134" s="56">
        <f t="shared" si="32"/>
        <v>0</v>
      </c>
      <c r="F134" s="57" t="str">
        <f t="shared" si="31"/>
        <v>-</v>
      </c>
    </row>
    <row r="135" spans="1:6" ht="12.75" customHeight="1" x14ac:dyDescent="0.2">
      <c r="A135" s="54">
        <v>6711</v>
      </c>
      <c r="B135" s="88" t="s">
        <v>312</v>
      </c>
      <c r="C135" s="55" t="s">
        <v>313</v>
      </c>
      <c r="D135" s="284"/>
      <c r="E135" s="284"/>
      <c r="F135" s="57" t="str">
        <f t="shared" si="31"/>
        <v>-</v>
      </c>
    </row>
    <row r="136" spans="1:6" ht="24" x14ac:dyDescent="0.2">
      <c r="A136" s="54">
        <v>6712</v>
      </c>
      <c r="B136" s="229" t="s">
        <v>314</v>
      </c>
      <c r="C136" s="55" t="s">
        <v>315</v>
      </c>
      <c r="D136" s="284"/>
      <c r="E136" s="284"/>
      <c r="F136" s="57" t="str">
        <f t="shared" si="31"/>
        <v>-</v>
      </c>
    </row>
    <row r="137" spans="1:6" ht="24" x14ac:dyDescent="0.2">
      <c r="A137" s="54" t="s">
        <v>316</v>
      </c>
      <c r="B137" s="88" t="s">
        <v>317</v>
      </c>
      <c r="C137" s="55" t="s">
        <v>316</v>
      </c>
      <c r="D137" s="284"/>
      <c r="E137" s="284"/>
      <c r="F137" s="57" t="str">
        <f t="shared" si="31"/>
        <v>-</v>
      </c>
    </row>
    <row r="138" spans="1:6" ht="12.75" customHeight="1" x14ac:dyDescent="0.2">
      <c r="A138" s="54" t="s">
        <v>318</v>
      </c>
      <c r="B138" s="88" t="s">
        <v>319</v>
      </c>
      <c r="C138" s="55" t="s">
        <v>318</v>
      </c>
      <c r="D138" s="284"/>
      <c r="E138" s="284"/>
      <c r="F138" s="57" t="str">
        <f t="shared" si="31"/>
        <v>-</v>
      </c>
    </row>
    <row r="139" spans="1:6" ht="12.75" customHeight="1" x14ac:dyDescent="0.2">
      <c r="A139" s="54">
        <v>68</v>
      </c>
      <c r="B139" s="88" t="s">
        <v>320</v>
      </c>
      <c r="C139" s="55" t="s">
        <v>321</v>
      </c>
      <c r="D139" s="56">
        <f t="shared" ref="D139:E139" si="33">D140+D150</f>
        <v>0</v>
      </c>
      <c r="E139" s="56">
        <f t="shared" si="33"/>
        <v>0</v>
      </c>
      <c r="F139" s="57" t="str">
        <f t="shared" si="31"/>
        <v>-</v>
      </c>
    </row>
    <row r="140" spans="1:6" ht="12.75" customHeight="1" x14ac:dyDescent="0.2">
      <c r="A140" s="54">
        <v>681</v>
      </c>
      <c r="B140" s="88" t="s">
        <v>322</v>
      </c>
      <c r="C140" s="55" t="s">
        <v>323</v>
      </c>
      <c r="D140" s="56">
        <f t="shared" ref="D140:E140" si="34">SUM(D141:D149)</f>
        <v>0</v>
      </c>
      <c r="E140" s="56">
        <f t="shared" si="34"/>
        <v>0</v>
      </c>
      <c r="F140" s="57" t="str">
        <f t="shared" si="31"/>
        <v>-</v>
      </c>
    </row>
    <row r="141" spans="1:6" ht="12.75" customHeight="1" x14ac:dyDescent="0.2">
      <c r="A141" s="54">
        <v>6811</v>
      </c>
      <c r="B141" s="88" t="s">
        <v>324</v>
      </c>
      <c r="C141" s="55" t="s">
        <v>325</v>
      </c>
      <c r="D141" s="284"/>
      <c r="E141" s="284"/>
      <c r="F141" s="57" t="str">
        <f t="shared" si="31"/>
        <v>-</v>
      </c>
    </row>
    <row r="142" spans="1:6" ht="12.75" customHeight="1" x14ac:dyDescent="0.2">
      <c r="A142" s="54">
        <v>6812</v>
      </c>
      <c r="B142" s="88" t="s">
        <v>326</v>
      </c>
      <c r="C142" s="55" t="s">
        <v>327</v>
      </c>
      <c r="D142" s="284"/>
      <c r="E142" s="284"/>
      <c r="F142" s="57" t="str">
        <f t="shared" si="31"/>
        <v>-</v>
      </c>
    </row>
    <row r="143" spans="1:6" ht="12.75" customHeight="1" x14ac:dyDescent="0.2">
      <c r="A143" s="54">
        <v>6813</v>
      </c>
      <c r="B143" s="88" t="s">
        <v>328</v>
      </c>
      <c r="C143" s="55" t="s">
        <v>329</v>
      </c>
      <c r="D143" s="284"/>
      <c r="E143" s="284"/>
      <c r="F143" s="57" t="str">
        <f t="shared" si="31"/>
        <v>-</v>
      </c>
    </row>
    <row r="144" spans="1:6" ht="12.75" customHeight="1" x14ac:dyDescent="0.2">
      <c r="A144" s="54">
        <v>6814</v>
      </c>
      <c r="B144" s="88" t="s">
        <v>330</v>
      </c>
      <c r="C144" s="55" t="s">
        <v>331</v>
      </c>
      <c r="D144" s="284"/>
      <c r="E144" s="284"/>
      <c r="F144" s="57" t="str">
        <f t="shared" si="31"/>
        <v>-</v>
      </c>
    </row>
    <row r="145" spans="1:6" ht="12.75" customHeight="1" x14ac:dyDescent="0.2">
      <c r="A145" s="54">
        <v>6815</v>
      </c>
      <c r="B145" s="88" t="s">
        <v>332</v>
      </c>
      <c r="C145" s="55" t="s">
        <v>333</v>
      </c>
      <c r="D145" s="284"/>
      <c r="E145" s="284"/>
      <c r="F145" s="57" t="str">
        <f t="shared" si="31"/>
        <v>-</v>
      </c>
    </row>
    <row r="146" spans="1:6" ht="12.75" customHeight="1" x14ac:dyDescent="0.2">
      <c r="A146" s="54">
        <v>6816</v>
      </c>
      <c r="B146" s="88" t="s">
        <v>334</v>
      </c>
      <c r="C146" s="55" t="s">
        <v>335</v>
      </c>
      <c r="D146" s="284"/>
      <c r="E146" s="284"/>
      <c r="F146" s="57" t="str">
        <f t="shared" si="31"/>
        <v>-</v>
      </c>
    </row>
    <row r="147" spans="1:6" ht="12.75" customHeight="1" x14ac:dyDescent="0.2">
      <c r="A147" s="54">
        <v>6817</v>
      </c>
      <c r="B147" s="88" t="s">
        <v>336</v>
      </c>
      <c r="C147" s="55" t="s">
        <v>337</v>
      </c>
      <c r="D147" s="284"/>
      <c r="E147" s="284"/>
      <c r="F147" s="57" t="str">
        <f t="shared" si="31"/>
        <v>-</v>
      </c>
    </row>
    <row r="148" spans="1:6" ht="12.75" customHeight="1" x14ac:dyDescent="0.2">
      <c r="A148" s="54">
        <v>6818</v>
      </c>
      <c r="B148" s="88" t="s">
        <v>338</v>
      </c>
      <c r="C148" s="55" t="s">
        <v>339</v>
      </c>
      <c r="D148" s="284"/>
      <c r="E148" s="284"/>
      <c r="F148" s="57" t="str">
        <f t="shared" si="31"/>
        <v>-</v>
      </c>
    </row>
    <row r="149" spans="1:6" ht="12.75" customHeight="1" x14ac:dyDescent="0.2">
      <c r="A149" s="54">
        <v>6819</v>
      </c>
      <c r="B149" s="88" t="s">
        <v>340</v>
      </c>
      <c r="C149" s="55" t="s">
        <v>341</v>
      </c>
      <c r="D149" s="284"/>
      <c r="E149" s="284"/>
      <c r="F149" s="57" t="str">
        <f t="shared" si="31"/>
        <v>-</v>
      </c>
    </row>
    <row r="150" spans="1:6" ht="12.75" customHeight="1" x14ac:dyDescent="0.2">
      <c r="A150" s="54">
        <v>683</v>
      </c>
      <c r="B150" s="88" t="s">
        <v>342</v>
      </c>
      <c r="C150" s="55" t="s">
        <v>343</v>
      </c>
      <c r="D150" s="284"/>
      <c r="E150" s="284"/>
      <c r="F150" s="57" t="str">
        <f t="shared" si="31"/>
        <v>-</v>
      </c>
    </row>
    <row r="151" spans="1:6" ht="12.75" customHeight="1" x14ac:dyDescent="0.2">
      <c r="A151" s="54">
        <v>3</v>
      </c>
      <c r="B151" s="88" t="s">
        <v>344</v>
      </c>
      <c r="C151" s="55" t="s">
        <v>52</v>
      </c>
      <c r="D151" s="56">
        <f t="shared" ref="D151:E151" si="35">D152+D163+D196+D215+D224+D252+D263</f>
        <v>1986268</v>
      </c>
      <c r="E151" s="56">
        <f t="shared" si="35"/>
        <v>2879675.27</v>
      </c>
      <c r="F151" s="57">
        <f t="shared" si="31"/>
        <v>144.97919062281625</v>
      </c>
    </row>
    <row r="152" spans="1:6" ht="12.75" customHeight="1" x14ac:dyDescent="0.2">
      <c r="A152" s="54">
        <v>31</v>
      </c>
      <c r="B152" s="88" t="s">
        <v>345</v>
      </c>
      <c r="C152" s="55" t="s">
        <v>346</v>
      </c>
      <c r="D152" s="56">
        <f t="shared" ref="D152:E152" si="36">D153+D158+D159</f>
        <v>351068</v>
      </c>
      <c r="E152" s="56">
        <f t="shared" si="36"/>
        <v>395472.43</v>
      </c>
      <c r="F152" s="57">
        <f t="shared" si="31"/>
        <v>112.6483843585858</v>
      </c>
    </row>
    <row r="153" spans="1:6" ht="12.75" customHeight="1" x14ac:dyDescent="0.2">
      <c r="A153" s="54">
        <v>311</v>
      </c>
      <c r="B153" s="88" t="s">
        <v>347</v>
      </c>
      <c r="C153" s="55" t="s">
        <v>348</v>
      </c>
      <c r="D153" s="56">
        <f t="shared" ref="D153:E153" si="37">SUM(D154:D157)</f>
        <v>297054</v>
      </c>
      <c r="E153" s="56">
        <f t="shared" si="37"/>
        <v>332594.37</v>
      </c>
      <c r="F153" s="57">
        <f t="shared" si="31"/>
        <v>111.96427922195964</v>
      </c>
    </row>
    <row r="154" spans="1:6" ht="12.75" customHeight="1" x14ac:dyDescent="0.2">
      <c r="A154" s="54">
        <v>3111</v>
      </c>
      <c r="B154" s="88" t="s">
        <v>349</v>
      </c>
      <c r="C154" s="55" t="s">
        <v>350</v>
      </c>
      <c r="D154" s="284">
        <v>297054</v>
      </c>
      <c r="E154" s="284">
        <v>332594.37</v>
      </c>
      <c r="F154" s="57">
        <f t="shared" si="31"/>
        <v>111.96427922195964</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c r="E156" s="284"/>
      <c r="F156" s="57" t="str">
        <f t="shared" si="31"/>
        <v>-</v>
      </c>
    </row>
    <row r="157" spans="1:6" ht="12.75" customHeight="1" x14ac:dyDescent="0.2">
      <c r="A157" s="54">
        <v>3114</v>
      </c>
      <c r="B157" s="88" t="s">
        <v>355</v>
      </c>
      <c r="C157" s="55" t="s">
        <v>356</v>
      </c>
      <c r="D157" s="284"/>
      <c r="E157" s="284"/>
      <c r="F157" s="57" t="str">
        <f t="shared" si="31"/>
        <v>-</v>
      </c>
    </row>
    <row r="158" spans="1:6" ht="12.75" customHeight="1" x14ac:dyDescent="0.2">
      <c r="A158" s="54">
        <v>312</v>
      </c>
      <c r="B158" s="88" t="s">
        <v>357</v>
      </c>
      <c r="C158" s="55" t="s">
        <v>358</v>
      </c>
      <c r="D158" s="284">
        <v>5000</v>
      </c>
      <c r="E158" s="284">
        <v>8000</v>
      </c>
      <c r="F158" s="57">
        <f t="shared" si="31"/>
        <v>160</v>
      </c>
    </row>
    <row r="159" spans="1:6" ht="12.75" customHeight="1" x14ac:dyDescent="0.2">
      <c r="A159" s="54">
        <v>313</v>
      </c>
      <c r="B159" s="88" t="s">
        <v>359</v>
      </c>
      <c r="C159" s="55" t="s">
        <v>360</v>
      </c>
      <c r="D159" s="56">
        <f t="shared" ref="D159:E159" si="38">SUM(D160:D162)</f>
        <v>49014</v>
      </c>
      <c r="E159" s="56">
        <f t="shared" si="38"/>
        <v>54878.06</v>
      </c>
      <c r="F159" s="57">
        <f t="shared" si="31"/>
        <v>111.9640510874444</v>
      </c>
    </row>
    <row r="160" spans="1:6" ht="12.75" customHeight="1" x14ac:dyDescent="0.2">
      <c r="A160" s="54">
        <v>3131</v>
      </c>
      <c r="B160" s="88" t="s">
        <v>138</v>
      </c>
      <c r="C160" s="55" t="s">
        <v>361</v>
      </c>
      <c r="D160" s="284"/>
      <c r="E160" s="284"/>
      <c r="F160" s="57" t="str">
        <f t="shared" si="31"/>
        <v>-</v>
      </c>
    </row>
    <row r="161" spans="1:6" ht="12.75" customHeight="1" x14ac:dyDescent="0.2">
      <c r="A161" s="54">
        <v>3132</v>
      </c>
      <c r="B161" s="88" t="s">
        <v>362</v>
      </c>
      <c r="C161" s="55" t="s">
        <v>363</v>
      </c>
      <c r="D161" s="284">
        <v>49014</v>
      </c>
      <c r="E161" s="284">
        <v>54878.06</v>
      </c>
      <c r="F161" s="57">
        <f t="shared" si="31"/>
        <v>111.9640510874444</v>
      </c>
    </row>
    <row r="162" spans="1:6" ht="12.75" customHeight="1" x14ac:dyDescent="0.2">
      <c r="A162" s="54">
        <v>3133</v>
      </c>
      <c r="B162" s="88" t="s">
        <v>364</v>
      </c>
      <c r="C162" s="55" t="s">
        <v>365</v>
      </c>
      <c r="D162" s="284"/>
      <c r="E162" s="284"/>
      <c r="F162" s="57" t="str">
        <f t="shared" si="31"/>
        <v>-</v>
      </c>
    </row>
    <row r="163" spans="1:6" ht="12.75" customHeight="1" x14ac:dyDescent="0.2">
      <c r="A163" s="54">
        <v>32</v>
      </c>
      <c r="B163" s="88" t="s">
        <v>366</v>
      </c>
      <c r="C163" s="55" t="s">
        <v>367</v>
      </c>
      <c r="D163" s="56">
        <f t="shared" ref="D163:E163" si="39">D164+D169+D177+D187+D188</f>
        <v>924657</v>
      </c>
      <c r="E163" s="56">
        <f t="shared" si="39"/>
        <v>450406.10000000003</v>
      </c>
      <c r="F163" s="57">
        <f t="shared" si="31"/>
        <v>48.710613773539812</v>
      </c>
    </row>
    <row r="164" spans="1:6" ht="12.75" customHeight="1" x14ac:dyDescent="0.2">
      <c r="A164" s="54">
        <v>321</v>
      </c>
      <c r="B164" s="88" t="s">
        <v>368</v>
      </c>
      <c r="C164" s="55" t="s">
        <v>369</v>
      </c>
      <c r="D164" s="56">
        <f t="shared" ref="D164:E164" si="40">SUM(D165:D168)</f>
        <v>23634</v>
      </c>
      <c r="E164" s="56">
        <f t="shared" si="40"/>
        <v>27758.14</v>
      </c>
      <c r="F164" s="57">
        <f t="shared" si="31"/>
        <v>117.45002961834645</v>
      </c>
    </row>
    <row r="165" spans="1:6" ht="12.75" customHeight="1" x14ac:dyDescent="0.2">
      <c r="A165" s="54">
        <v>3211</v>
      </c>
      <c r="B165" s="88" t="s">
        <v>370</v>
      </c>
      <c r="C165" s="55" t="s">
        <v>371</v>
      </c>
      <c r="D165" s="284"/>
      <c r="E165" s="284">
        <v>152</v>
      </c>
      <c r="F165" s="57" t="str">
        <f t="shared" si="31"/>
        <v>-</v>
      </c>
    </row>
    <row r="166" spans="1:6" ht="12.75" customHeight="1" x14ac:dyDescent="0.2">
      <c r="A166" s="54">
        <v>3212</v>
      </c>
      <c r="B166" s="88" t="s">
        <v>372</v>
      </c>
      <c r="C166" s="55" t="s">
        <v>373</v>
      </c>
      <c r="D166" s="284">
        <v>21123</v>
      </c>
      <c r="E166" s="284">
        <v>21587.14</v>
      </c>
      <c r="F166" s="57">
        <f t="shared" si="31"/>
        <v>102.19732045637457</v>
      </c>
    </row>
    <row r="167" spans="1:6" ht="12.75" customHeight="1" x14ac:dyDescent="0.2">
      <c r="A167" s="54">
        <v>3213</v>
      </c>
      <c r="B167" s="88" t="s">
        <v>374</v>
      </c>
      <c r="C167" s="55" t="s">
        <v>375</v>
      </c>
      <c r="D167" s="284">
        <v>1149</v>
      </c>
      <c r="E167" s="284">
        <v>3075</v>
      </c>
      <c r="F167" s="57">
        <f t="shared" si="31"/>
        <v>267.62402088772848</v>
      </c>
    </row>
    <row r="168" spans="1:6" ht="12.75" customHeight="1" x14ac:dyDescent="0.2">
      <c r="A168" s="54">
        <v>3214</v>
      </c>
      <c r="B168" s="88" t="s">
        <v>376</v>
      </c>
      <c r="C168" s="55" t="s">
        <v>377</v>
      </c>
      <c r="D168" s="284">
        <v>1362</v>
      </c>
      <c r="E168" s="284">
        <v>2944</v>
      </c>
      <c r="F168" s="57">
        <f t="shared" si="31"/>
        <v>216.15271659324523</v>
      </c>
    </row>
    <row r="169" spans="1:6" ht="12.75" customHeight="1" x14ac:dyDescent="0.2">
      <c r="A169" s="54">
        <v>322</v>
      </c>
      <c r="B169" s="88" t="s">
        <v>378</v>
      </c>
      <c r="C169" s="55" t="s">
        <v>379</v>
      </c>
      <c r="D169" s="56">
        <f t="shared" ref="D169:E169" si="41">SUM(D170:D176)</f>
        <v>139302</v>
      </c>
      <c r="E169" s="56">
        <f t="shared" si="41"/>
        <v>127876.87000000001</v>
      </c>
      <c r="F169" s="57">
        <f t="shared" si="31"/>
        <v>91.798301531923457</v>
      </c>
    </row>
    <row r="170" spans="1:6" ht="12.75" customHeight="1" x14ac:dyDescent="0.2">
      <c r="A170" s="54">
        <v>3221</v>
      </c>
      <c r="B170" s="88" t="s">
        <v>380</v>
      </c>
      <c r="C170" s="55" t="s">
        <v>381</v>
      </c>
      <c r="D170" s="284">
        <v>19534</v>
      </c>
      <c r="E170" s="284">
        <v>16294.87</v>
      </c>
      <c r="F170" s="57">
        <f t="shared" si="31"/>
        <v>83.417989147128097</v>
      </c>
    </row>
    <row r="171" spans="1:6" ht="12.75" customHeight="1" x14ac:dyDescent="0.2">
      <c r="A171" s="54">
        <v>3222</v>
      </c>
      <c r="B171" s="88" t="s">
        <v>382</v>
      </c>
      <c r="C171" s="55" t="s">
        <v>383</v>
      </c>
      <c r="D171" s="284"/>
      <c r="E171" s="284"/>
      <c r="F171" s="57" t="str">
        <f t="shared" si="31"/>
        <v>-</v>
      </c>
    </row>
    <row r="172" spans="1:6" ht="12.75" customHeight="1" x14ac:dyDescent="0.2">
      <c r="A172" s="54">
        <v>3223</v>
      </c>
      <c r="B172" s="88" t="s">
        <v>384</v>
      </c>
      <c r="C172" s="55" t="s">
        <v>385</v>
      </c>
      <c r="D172" s="284">
        <v>114328</v>
      </c>
      <c r="E172" s="284">
        <v>108425.3</v>
      </c>
      <c r="F172" s="57">
        <f t="shared" si="31"/>
        <v>94.837047792316838</v>
      </c>
    </row>
    <row r="173" spans="1:6" ht="12.75" customHeight="1" x14ac:dyDescent="0.2">
      <c r="A173" s="54">
        <v>3224</v>
      </c>
      <c r="B173" s="88" t="s">
        <v>386</v>
      </c>
      <c r="C173" s="55" t="s">
        <v>387</v>
      </c>
      <c r="D173" s="284">
        <v>1703</v>
      </c>
      <c r="E173" s="284">
        <v>32.1</v>
      </c>
      <c r="F173" s="57">
        <f t="shared" si="31"/>
        <v>1.8849089841456255</v>
      </c>
    </row>
    <row r="174" spans="1:6" ht="12.75" customHeight="1" x14ac:dyDescent="0.2">
      <c r="A174" s="54">
        <v>3225</v>
      </c>
      <c r="B174" s="88" t="s">
        <v>388</v>
      </c>
      <c r="C174" s="55" t="s">
        <v>389</v>
      </c>
      <c r="D174" s="284">
        <v>3737</v>
      </c>
      <c r="E174" s="284">
        <v>3124.6</v>
      </c>
      <c r="F174" s="57">
        <f t="shared" si="31"/>
        <v>83.612523414503613</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c r="E176" s="284"/>
      <c r="F176" s="57" t="str">
        <f t="shared" si="31"/>
        <v>-</v>
      </c>
    </row>
    <row r="177" spans="1:6" ht="12.75" customHeight="1" x14ac:dyDescent="0.2">
      <c r="A177" s="54">
        <v>323</v>
      </c>
      <c r="B177" s="88" t="s">
        <v>394</v>
      </c>
      <c r="C177" s="55" t="s">
        <v>395</v>
      </c>
      <c r="D177" s="56">
        <f t="shared" ref="D177:E177" si="42">SUM(D178:D186)</f>
        <v>502023</v>
      </c>
      <c r="E177" s="56">
        <f t="shared" si="42"/>
        <v>258951.08000000002</v>
      </c>
      <c r="F177" s="57">
        <f t="shared" si="31"/>
        <v>51.581517181483719</v>
      </c>
    </row>
    <row r="178" spans="1:6" ht="12.75" customHeight="1" x14ac:dyDescent="0.2">
      <c r="A178" s="54">
        <v>3231</v>
      </c>
      <c r="B178" s="88" t="s">
        <v>396</v>
      </c>
      <c r="C178" s="55" t="s">
        <v>397</v>
      </c>
      <c r="D178" s="284">
        <v>26751</v>
      </c>
      <c r="E178" s="284">
        <v>21231.34</v>
      </c>
      <c r="F178" s="57">
        <f t="shared" si="31"/>
        <v>79.366528354080231</v>
      </c>
    </row>
    <row r="179" spans="1:6" ht="12.75" customHeight="1" x14ac:dyDescent="0.2">
      <c r="A179" s="54">
        <v>3232</v>
      </c>
      <c r="B179" s="88" t="s">
        <v>398</v>
      </c>
      <c r="C179" s="55" t="s">
        <v>399</v>
      </c>
      <c r="D179" s="284">
        <v>325573</v>
      </c>
      <c r="E179" s="284">
        <v>57267.27</v>
      </c>
      <c r="F179" s="57">
        <f t="shared" si="31"/>
        <v>17.589686491201665</v>
      </c>
    </row>
    <row r="180" spans="1:6" ht="12.75" customHeight="1" x14ac:dyDescent="0.2">
      <c r="A180" s="54">
        <v>3233</v>
      </c>
      <c r="B180" s="88" t="s">
        <v>400</v>
      </c>
      <c r="C180" s="55" t="s">
        <v>401</v>
      </c>
      <c r="D180" s="284">
        <v>9350</v>
      </c>
      <c r="E180" s="284">
        <v>8772.5</v>
      </c>
      <c r="F180" s="57">
        <f t="shared" si="31"/>
        <v>93.82352941176471</v>
      </c>
    </row>
    <row r="181" spans="1:6" ht="12.75" customHeight="1" x14ac:dyDescent="0.2">
      <c r="A181" s="54">
        <v>3234</v>
      </c>
      <c r="B181" s="88" t="s">
        <v>402</v>
      </c>
      <c r="C181" s="55" t="s">
        <v>403</v>
      </c>
      <c r="D181" s="284">
        <v>55846</v>
      </c>
      <c r="E181" s="284">
        <v>25343.94</v>
      </c>
      <c r="F181" s="57">
        <f t="shared" si="31"/>
        <v>45.381835762632953</v>
      </c>
    </row>
    <row r="182" spans="1:6" ht="12.75" customHeight="1" x14ac:dyDescent="0.2">
      <c r="A182" s="54">
        <v>3235</v>
      </c>
      <c r="B182" s="88" t="s">
        <v>404</v>
      </c>
      <c r="C182" s="55" t="s">
        <v>405</v>
      </c>
      <c r="D182" s="284">
        <v>6742</v>
      </c>
      <c r="E182" s="284"/>
      <c r="F182" s="57">
        <f t="shared" si="31"/>
        <v>0</v>
      </c>
    </row>
    <row r="183" spans="1:6" ht="12.75" customHeight="1" x14ac:dyDescent="0.2">
      <c r="A183" s="54">
        <v>3236</v>
      </c>
      <c r="B183" s="88" t="s">
        <v>406</v>
      </c>
      <c r="C183" s="55" t="s">
        <v>407</v>
      </c>
      <c r="D183" s="284">
        <v>9155</v>
      </c>
      <c r="E183" s="284">
        <v>9033.75</v>
      </c>
      <c r="F183" s="57">
        <f t="shared" si="31"/>
        <v>98.675587110868378</v>
      </c>
    </row>
    <row r="184" spans="1:6" ht="12.75" customHeight="1" x14ac:dyDescent="0.2">
      <c r="A184" s="54">
        <v>3237</v>
      </c>
      <c r="B184" s="88" t="s">
        <v>408</v>
      </c>
      <c r="C184" s="55" t="s">
        <v>409</v>
      </c>
      <c r="D184" s="284">
        <v>21216</v>
      </c>
      <c r="E184" s="284">
        <v>74921.8</v>
      </c>
      <c r="F184" s="57">
        <f t="shared" si="31"/>
        <v>353.13819758672702</v>
      </c>
    </row>
    <row r="185" spans="1:6" ht="12.75" customHeight="1" x14ac:dyDescent="0.2">
      <c r="A185" s="54">
        <v>3238</v>
      </c>
      <c r="B185" s="88" t="s">
        <v>410</v>
      </c>
      <c r="C185" s="55" t="s">
        <v>411</v>
      </c>
      <c r="D185" s="284">
        <v>33565</v>
      </c>
      <c r="E185" s="284">
        <v>45752.5</v>
      </c>
      <c r="F185" s="57">
        <f t="shared" si="31"/>
        <v>136.31014449575451</v>
      </c>
    </row>
    <row r="186" spans="1:6" ht="12.75" customHeight="1" x14ac:dyDescent="0.2">
      <c r="A186" s="54">
        <v>3239</v>
      </c>
      <c r="B186" s="88" t="s">
        <v>412</v>
      </c>
      <c r="C186" s="55" t="s">
        <v>413</v>
      </c>
      <c r="D186" s="284">
        <v>13825</v>
      </c>
      <c r="E186" s="284">
        <v>16627.98</v>
      </c>
      <c r="F186" s="57">
        <f t="shared" si="31"/>
        <v>120.27471971066907</v>
      </c>
    </row>
    <row r="187" spans="1:6" ht="12.75" customHeight="1" x14ac:dyDescent="0.2">
      <c r="A187" s="54">
        <v>324</v>
      </c>
      <c r="B187" s="88" t="s">
        <v>414</v>
      </c>
      <c r="C187" s="55" t="s">
        <v>415</v>
      </c>
      <c r="D187" s="284"/>
      <c r="E187" s="284"/>
      <c r="F187" s="57" t="str">
        <f t="shared" si="31"/>
        <v>-</v>
      </c>
    </row>
    <row r="188" spans="1:6" ht="12.75" customHeight="1" x14ac:dyDescent="0.2">
      <c r="A188" s="54">
        <v>329</v>
      </c>
      <c r="B188" s="88" t="s">
        <v>416</v>
      </c>
      <c r="C188" s="55" t="s">
        <v>417</v>
      </c>
      <c r="D188" s="56">
        <f t="shared" ref="D188:E188" si="43">SUM(D189:D195)</f>
        <v>259698</v>
      </c>
      <c r="E188" s="56">
        <f t="shared" si="43"/>
        <v>35820.01</v>
      </c>
      <c r="F188" s="57">
        <f t="shared" si="31"/>
        <v>13.792947962633519</v>
      </c>
    </row>
    <row r="189" spans="1:6" ht="12.75" customHeight="1" x14ac:dyDescent="0.2">
      <c r="A189" s="54">
        <v>3291</v>
      </c>
      <c r="B189" s="229" t="s">
        <v>418</v>
      </c>
      <c r="C189" s="55" t="s">
        <v>419</v>
      </c>
      <c r="D189" s="284">
        <v>244781</v>
      </c>
      <c r="E189" s="284">
        <v>11944.32</v>
      </c>
      <c r="F189" s="57">
        <f t="shared" si="31"/>
        <v>4.8795944129650586</v>
      </c>
    </row>
    <row r="190" spans="1:6" ht="12.75" customHeight="1" x14ac:dyDescent="0.2">
      <c r="A190" s="54">
        <v>3292</v>
      </c>
      <c r="B190" s="88" t="s">
        <v>420</v>
      </c>
      <c r="C190" s="55" t="s">
        <v>421</v>
      </c>
      <c r="D190" s="284">
        <v>6103</v>
      </c>
      <c r="E190" s="284">
        <v>2589.61</v>
      </c>
      <c r="F190" s="57">
        <f t="shared" si="31"/>
        <v>42.431754874651809</v>
      </c>
    </row>
    <row r="191" spans="1:6" ht="12.75" customHeight="1" x14ac:dyDescent="0.2">
      <c r="A191" s="54">
        <v>3293</v>
      </c>
      <c r="B191" s="88" t="s">
        <v>422</v>
      </c>
      <c r="C191" s="55" t="s">
        <v>423</v>
      </c>
      <c r="D191" s="284">
        <v>1725</v>
      </c>
      <c r="E191" s="284">
        <v>8227.11</v>
      </c>
      <c r="F191" s="57">
        <f t="shared" si="31"/>
        <v>476.93391304347824</v>
      </c>
    </row>
    <row r="192" spans="1:6" ht="12.75" customHeight="1" x14ac:dyDescent="0.2">
      <c r="A192" s="54">
        <v>3294</v>
      </c>
      <c r="B192" s="88" t="s">
        <v>424</v>
      </c>
      <c r="C192" s="55" t="s">
        <v>425</v>
      </c>
      <c r="D192" s="284">
        <v>3120</v>
      </c>
      <c r="E192" s="284">
        <v>6240.28</v>
      </c>
      <c r="F192" s="57">
        <f t="shared" si="31"/>
        <v>200.00897435897434</v>
      </c>
    </row>
    <row r="193" spans="1:6" ht="12.75" customHeight="1" x14ac:dyDescent="0.2">
      <c r="A193" s="54">
        <v>3295</v>
      </c>
      <c r="B193" s="88" t="s">
        <v>426</v>
      </c>
      <c r="C193" s="55" t="s">
        <v>427</v>
      </c>
      <c r="D193" s="284">
        <v>3969</v>
      </c>
      <c r="E193" s="284">
        <v>4077.5</v>
      </c>
      <c r="F193" s="57">
        <f t="shared" si="31"/>
        <v>102.73368606701941</v>
      </c>
    </row>
    <row r="194" spans="1:6" ht="12.75" customHeight="1" x14ac:dyDescent="0.2">
      <c r="A194" s="54" t="s">
        <v>428</v>
      </c>
      <c r="B194" s="88" t="s">
        <v>429</v>
      </c>
      <c r="C194" s="55" t="s">
        <v>428</v>
      </c>
      <c r="D194" s="284"/>
      <c r="E194" s="284"/>
      <c r="F194" s="57" t="str">
        <f t="shared" si="31"/>
        <v>-</v>
      </c>
    </row>
    <row r="195" spans="1:6" ht="12.75" customHeight="1" x14ac:dyDescent="0.2">
      <c r="A195" s="54">
        <v>3299</v>
      </c>
      <c r="B195" s="88" t="s">
        <v>430</v>
      </c>
      <c r="C195" s="55" t="s">
        <v>431</v>
      </c>
      <c r="D195" s="284"/>
      <c r="E195" s="284">
        <v>2741.19</v>
      </c>
      <c r="F195" s="57" t="str">
        <f t="shared" si="31"/>
        <v>-</v>
      </c>
    </row>
    <row r="196" spans="1:6" ht="12.75" customHeight="1" x14ac:dyDescent="0.2">
      <c r="A196" s="54">
        <v>34</v>
      </c>
      <c r="B196" s="229" t="s">
        <v>432</v>
      </c>
      <c r="C196" s="55" t="s">
        <v>433</v>
      </c>
      <c r="D196" s="56">
        <f t="shared" ref="D196:E196" si="44">D197+D202+D210</f>
        <v>13285</v>
      </c>
      <c r="E196" s="56">
        <f t="shared" si="44"/>
        <v>8821.9500000000007</v>
      </c>
      <c r="F196" s="57">
        <f t="shared" si="31"/>
        <v>66.405344373353415</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c r="E204" s="284"/>
      <c r="F204" s="57" t="str">
        <f t="shared" si="31"/>
        <v>-</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13285</v>
      </c>
      <c r="E210" s="56">
        <f t="shared" si="47"/>
        <v>8821.9500000000007</v>
      </c>
      <c r="F210" s="57">
        <f t="shared" si="31"/>
        <v>66.405344373353415</v>
      </c>
    </row>
    <row r="211" spans="1:6" ht="12.75" customHeight="1" x14ac:dyDescent="0.2">
      <c r="A211" s="54">
        <v>3431</v>
      </c>
      <c r="B211" s="229" t="s">
        <v>462</v>
      </c>
      <c r="C211" s="55" t="s">
        <v>463</v>
      </c>
      <c r="D211" s="284">
        <v>13180</v>
      </c>
      <c r="E211" s="284">
        <v>8821.9500000000007</v>
      </c>
      <c r="F211" s="57">
        <f t="shared" si="31"/>
        <v>66.93437025796662</v>
      </c>
    </row>
    <row r="212" spans="1:6" ht="12.75" customHeight="1" x14ac:dyDescent="0.2">
      <c r="A212" s="54">
        <v>3432</v>
      </c>
      <c r="B212" s="88" t="s">
        <v>464</v>
      </c>
      <c r="C212" s="55" t="s">
        <v>465</v>
      </c>
      <c r="D212" s="284"/>
      <c r="E212" s="284"/>
      <c r="F212" s="57" t="str">
        <f t="shared" si="31"/>
        <v>-</v>
      </c>
    </row>
    <row r="213" spans="1:6" ht="12.75" customHeight="1" x14ac:dyDescent="0.2">
      <c r="A213" s="54">
        <v>3433</v>
      </c>
      <c r="B213" s="88" t="s">
        <v>466</v>
      </c>
      <c r="C213" s="55" t="s">
        <v>467</v>
      </c>
      <c r="D213" s="284">
        <v>105</v>
      </c>
      <c r="E213" s="284"/>
      <c r="F213" s="57">
        <f t="shared" si="31"/>
        <v>0</v>
      </c>
    </row>
    <row r="214" spans="1:6" ht="12.75" customHeight="1" x14ac:dyDescent="0.2">
      <c r="A214" s="54">
        <v>3434</v>
      </c>
      <c r="B214" s="88" t="s">
        <v>468</v>
      </c>
      <c r="C214" s="55" t="s">
        <v>469</v>
      </c>
      <c r="D214" s="284"/>
      <c r="E214" s="284"/>
      <c r="F214" s="57" t="str">
        <f t="shared" si="31"/>
        <v>-</v>
      </c>
    </row>
    <row r="215" spans="1:6" ht="12.75" customHeight="1" x14ac:dyDescent="0.2">
      <c r="A215" s="54">
        <v>35</v>
      </c>
      <c r="B215" s="88" t="s">
        <v>470</v>
      </c>
      <c r="C215" s="55" t="s">
        <v>471</v>
      </c>
      <c r="D215" s="56">
        <f t="shared" ref="D215:E215" si="48">D216+D219+D223</f>
        <v>5000</v>
      </c>
      <c r="E215" s="56">
        <f t="shared" si="48"/>
        <v>375</v>
      </c>
      <c r="F215" s="57">
        <f t="shared" si="31"/>
        <v>7.5</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5000</v>
      </c>
      <c r="E219" s="56">
        <f t="shared" si="50"/>
        <v>375</v>
      </c>
      <c r="F219" s="57">
        <f t="shared" si="31"/>
        <v>7.5</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v>5000</v>
      </c>
      <c r="E222" s="284">
        <v>375</v>
      </c>
      <c r="F222" s="57">
        <f t="shared" si="31"/>
        <v>7.5</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188368</v>
      </c>
      <c r="E224" s="56">
        <f t="shared" si="51"/>
        <v>1599104.1400000001</v>
      </c>
      <c r="F224" s="57">
        <f t="shared" ref="F224:F235" si="52">IF(D224&lt;&gt;0,IF(E224/D224&gt;=100,"&gt;&gt;100",E224/D224*100),"-")</f>
        <v>848.92558183980304</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188368</v>
      </c>
      <c r="E236" s="56">
        <f t="shared" si="56"/>
        <v>1599104.1400000001</v>
      </c>
      <c r="F236" s="57">
        <f t="shared" ref="F236:F239" si="57">IF(D236&lt;&gt;0,IF(E236/D236&gt;=100,"&gt;&gt;100",E236/D236*100),"-")</f>
        <v>848.92558183980304</v>
      </c>
    </row>
    <row r="237" spans="1:6" ht="12.75" customHeight="1" x14ac:dyDescent="0.2">
      <c r="A237" s="54" t="s">
        <v>514</v>
      </c>
      <c r="B237" s="88" t="s">
        <v>515</v>
      </c>
      <c r="C237" s="55" t="s">
        <v>514</v>
      </c>
      <c r="D237" s="284">
        <v>188368</v>
      </c>
      <c r="E237" s="284">
        <v>218741.88</v>
      </c>
      <c r="F237" s="57">
        <f t="shared" si="57"/>
        <v>116.12475579716299</v>
      </c>
    </row>
    <row r="238" spans="1:6" ht="12.75" customHeight="1" x14ac:dyDescent="0.2">
      <c r="A238" s="54" t="s">
        <v>516</v>
      </c>
      <c r="B238" s="88" t="s">
        <v>517</v>
      </c>
      <c r="C238" s="55" t="s">
        <v>516</v>
      </c>
      <c r="D238" s="284"/>
      <c r="E238" s="284">
        <v>1380362.26</v>
      </c>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198</v>
      </c>
      <c r="C248" s="55" t="s">
        <v>536</v>
      </c>
      <c r="D248" s="284"/>
      <c r="E248" s="284"/>
      <c r="F248" s="57" t="str">
        <f t="shared" si="61"/>
        <v>-</v>
      </c>
    </row>
    <row r="249" spans="1:6" ht="12.75" customHeight="1" x14ac:dyDescent="0.2">
      <c r="A249" s="54" t="s">
        <v>537</v>
      </c>
      <c r="B249" s="88" t="s">
        <v>200</v>
      </c>
      <c r="C249" s="55" t="s">
        <v>537</v>
      </c>
      <c r="D249" s="284"/>
      <c r="E249" s="284"/>
      <c r="F249" s="57" t="str">
        <f t="shared" si="61"/>
        <v>-</v>
      </c>
    </row>
    <row r="250" spans="1:6" ht="24" x14ac:dyDescent="0.2">
      <c r="A250" s="54" t="s">
        <v>538</v>
      </c>
      <c r="B250" s="88" t="s">
        <v>202</v>
      </c>
      <c r="C250" s="55" t="s">
        <v>538</v>
      </c>
      <c r="D250" s="284"/>
      <c r="E250" s="284"/>
      <c r="F250" s="57" t="str">
        <f t="shared" si="61"/>
        <v>-</v>
      </c>
    </row>
    <row r="251" spans="1:6" ht="24" x14ac:dyDescent="0.2">
      <c r="A251" s="54" t="s">
        <v>539</v>
      </c>
      <c r="B251" s="88" t="s">
        <v>204</v>
      </c>
      <c r="C251" s="55" t="s">
        <v>539</v>
      </c>
      <c r="D251" s="284"/>
      <c r="E251" s="284"/>
      <c r="F251" s="57" t="str">
        <f t="shared" si="61"/>
        <v>-</v>
      </c>
    </row>
    <row r="252" spans="1:6" ht="24" x14ac:dyDescent="0.2">
      <c r="A252" s="54">
        <v>37</v>
      </c>
      <c r="B252" s="88" t="s">
        <v>540</v>
      </c>
      <c r="C252" s="55" t="s">
        <v>541</v>
      </c>
      <c r="D252" s="56">
        <f t="shared" ref="D252:E252" si="63">D253+D259</f>
        <v>171350</v>
      </c>
      <c r="E252" s="56">
        <f t="shared" si="63"/>
        <v>191941.05</v>
      </c>
      <c r="F252" s="57">
        <f t="shared" ref="F252:F258" si="64">IF(D252&lt;&gt;0,IF(E252/D252&gt;=100,"&gt;&gt;100",E252/D252*100),"-")</f>
        <v>112.01695360373505</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171350</v>
      </c>
      <c r="E259" s="56">
        <f t="shared" si="66"/>
        <v>191941.05</v>
      </c>
      <c r="F259" s="57">
        <f t="shared" ref="F259:F262" si="67">IF(D259&lt;&gt;0,IF(E259/D259&gt;=100,"&gt;&gt;100",E259/D259*100),"-")</f>
        <v>112.01695360373505</v>
      </c>
    </row>
    <row r="260" spans="1:6" ht="12.75" customHeight="1" x14ac:dyDescent="0.2">
      <c r="A260" s="54">
        <v>3721</v>
      </c>
      <c r="B260" s="88" t="s">
        <v>556</v>
      </c>
      <c r="C260" s="55" t="s">
        <v>557</v>
      </c>
      <c r="D260" s="284">
        <v>64600</v>
      </c>
      <c r="E260" s="284">
        <v>89600</v>
      </c>
      <c r="F260" s="57">
        <f t="shared" si="67"/>
        <v>138.69969040247679</v>
      </c>
    </row>
    <row r="261" spans="1:6" ht="12.75" customHeight="1" x14ac:dyDescent="0.2">
      <c r="A261" s="54">
        <v>3722</v>
      </c>
      <c r="B261" s="88" t="s">
        <v>558</v>
      </c>
      <c r="C261" s="55" t="s">
        <v>559</v>
      </c>
      <c r="D261" s="284">
        <v>106750</v>
      </c>
      <c r="E261" s="284">
        <v>102341.05</v>
      </c>
      <c r="F261" s="57">
        <f t="shared" si="67"/>
        <v>95.869836065573779</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332540</v>
      </c>
      <c r="E263" s="56">
        <f t="shared" si="68"/>
        <v>233554.6</v>
      </c>
      <c r="F263" s="57">
        <f t="shared" ref="F263:F267" si="69">IF(D263&lt;&gt;0,IF(E263/D263&gt;=100,"&gt;&gt;100",E263/D263*100),"-")</f>
        <v>70.233535815240273</v>
      </c>
    </row>
    <row r="264" spans="1:6" ht="12.75" customHeight="1" x14ac:dyDescent="0.2">
      <c r="A264" s="54">
        <v>381</v>
      </c>
      <c r="B264" s="88" t="s">
        <v>564</v>
      </c>
      <c r="C264" s="55" t="s">
        <v>565</v>
      </c>
      <c r="D264" s="56">
        <f t="shared" ref="D264:E264" si="70">SUM(D265:D267)</f>
        <v>103846</v>
      </c>
      <c r="E264" s="56">
        <f t="shared" si="70"/>
        <v>188554.6</v>
      </c>
      <c r="F264" s="57">
        <f t="shared" si="69"/>
        <v>181.57136529091156</v>
      </c>
    </row>
    <row r="265" spans="1:6" ht="12.75" customHeight="1" x14ac:dyDescent="0.2">
      <c r="A265" s="54">
        <v>3811</v>
      </c>
      <c r="B265" s="88" t="s">
        <v>566</v>
      </c>
      <c r="C265" s="55" t="s">
        <v>567</v>
      </c>
      <c r="D265" s="284">
        <v>103846</v>
      </c>
      <c r="E265" s="284">
        <v>188554.6</v>
      </c>
      <c r="F265" s="57">
        <f t="shared" si="69"/>
        <v>181.57136529091156</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228694</v>
      </c>
      <c r="E268" s="56">
        <f t="shared" si="71"/>
        <v>45000</v>
      </c>
      <c r="F268" s="57">
        <f t="shared" ref="F268:F272" si="72">IF(D268&lt;&gt;0,IF(E268/D268&gt;=100,"&gt;&gt;100",E268/D268*100),"-")</f>
        <v>19.676948236508174</v>
      </c>
    </row>
    <row r="269" spans="1:6" ht="12.75" customHeight="1" x14ac:dyDescent="0.2">
      <c r="A269" s="54">
        <v>3821</v>
      </c>
      <c r="B269" s="88" t="s">
        <v>574</v>
      </c>
      <c r="C269" s="55" t="s">
        <v>575</v>
      </c>
      <c r="D269" s="284">
        <v>228694</v>
      </c>
      <c r="E269" s="284">
        <v>45000</v>
      </c>
      <c r="F269" s="57">
        <f t="shared" si="72"/>
        <v>19.676948236508174</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340</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4" x14ac:dyDescent="0.2">
      <c r="A280" s="54">
        <v>3861</v>
      </c>
      <c r="B280" s="88" t="s">
        <v>595</v>
      </c>
      <c r="C280" s="55" t="s">
        <v>596</v>
      </c>
      <c r="D280" s="284"/>
      <c r="E280" s="284"/>
      <c r="F280" s="57" t="str">
        <f t="shared" si="74"/>
        <v>-</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1986268</v>
      </c>
      <c r="E289" s="56">
        <f t="shared" si="79"/>
        <v>2879675.27</v>
      </c>
      <c r="F289" s="57">
        <f t="shared" si="76"/>
        <v>144.97919062281625</v>
      </c>
    </row>
    <row r="290" spans="1:6" ht="12.75" customHeight="1" x14ac:dyDescent="0.2">
      <c r="A290" s="54" t="s">
        <v>605</v>
      </c>
      <c r="B290" s="88" t="s">
        <v>616</v>
      </c>
      <c r="C290" s="55" t="s">
        <v>617</v>
      </c>
      <c r="D290" s="56">
        <f>IF(D6&gt;=D289,D6-D289,0)</f>
        <v>1960160</v>
      </c>
      <c r="E290" s="56">
        <f>IF(E6&gt;=E289,E6-E289,0)</f>
        <v>1256193.27</v>
      </c>
      <c r="F290" s="57">
        <f t="shared" si="76"/>
        <v>64.086261835768511</v>
      </c>
    </row>
    <row r="291" spans="1:6" ht="12.75" customHeight="1" x14ac:dyDescent="0.2">
      <c r="A291" s="54" t="s">
        <v>605</v>
      </c>
      <c r="B291" s="88" t="s">
        <v>618</v>
      </c>
      <c r="C291" s="55" t="s">
        <v>619</v>
      </c>
      <c r="D291" s="56">
        <f>IF(D289&gt;=D6,D289-D6,0)</f>
        <v>0</v>
      </c>
      <c r="E291" s="56">
        <f>IF(E289&gt;=E6,E289-E6,0)</f>
        <v>0</v>
      </c>
      <c r="F291" s="57" t="str">
        <f t="shared" si="76"/>
        <v>-</v>
      </c>
    </row>
    <row r="292" spans="1:6" ht="12.75" customHeight="1" x14ac:dyDescent="0.2">
      <c r="A292" s="54">
        <v>92211</v>
      </c>
      <c r="B292" s="88" t="s">
        <v>620</v>
      </c>
      <c r="C292" s="55" t="s">
        <v>621</v>
      </c>
      <c r="D292" s="284">
        <v>1244783</v>
      </c>
      <c r="E292" s="284">
        <v>2303759.89</v>
      </c>
      <c r="F292" s="57">
        <f t="shared" si="76"/>
        <v>185.0732127607784</v>
      </c>
    </row>
    <row r="293" spans="1:6" ht="12.75" customHeight="1" x14ac:dyDescent="0.2">
      <c r="A293" s="54">
        <v>92221</v>
      </c>
      <c r="B293" s="88" t="s">
        <v>622</v>
      </c>
      <c r="C293" s="55" t="s">
        <v>623</v>
      </c>
      <c r="D293" s="284"/>
      <c r="E293" s="284"/>
      <c r="F293" s="57" t="str">
        <f t="shared" si="76"/>
        <v>-</v>
      </c>
    </row>
    <row r="294" spans="1:6" ht="12.75" customHeight="1" x14ac:dyDescent="0.2">
      <c r="A294" s="54">
        <v>96</v>
      </c>
      <c r="B294" s="88" t="s">
        <v>624</v>
      </c>
      <c r="C294" s="55" t="s">
        <v>625</v>
      </c>
      <c r="D294" s="284">
        <v>924859</v>
      </c>
      <c r="E294" s="284">
        <v>1163604.45</v>
      </c>
      <c r="F294" s="57">
        <f t="shared" si="76"/>
        <v>125.81425384842446</v>
      </c>
    </row>
    <row r="295" spans="1:6" ht="24" x14ac:dyDescent="0.2">
      <c r="A295" s="54">
        <v>9661</v>
      </c>
      <c r="B295" s="88" t="s">
        <v>626</v>
      </c>
      <c r="C295" s="55" t="s">
        <v>627</v>
      </c>
      <c r="D295" s="284"/>
      <c r="E295" s="284"/>
      <c r="F295" s="57" t="str">
        <f t="shared" si="76"/>
        <v>-</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3" t="s">
        <v>630</v>
      </c>
      <c r="B297" s="364"/>
      <c r="C297" s="258"/>
      <c r="D297" s="64"/>
      <c r="E297" s="64"/>
      <c r="F297" s="65"/>
    </row>
    <row r="298" spans="1:6" ht="12.75" customHeight="1" x14ac:dyDescent="0.2">
      <c r="A298" s="54">
        <v>7</v>
      </c>
      <c r="B298" s="88" t="s">
        <v>631</v>
      </c>
      <c r="C298" s="55" t="s">
        <v>632</v>
      </c>
      <c r="D298" s="56">
        <f t="shared" ref="D298:E298" si="80">D299+D311+D344+D348</f>
        <v>2800</v>
      </c>
      <c r="E298" s="56">
        <f t="shared" si="80"/>
        <v>1944</v>
      </c>
      <c r="F298" s="57">
        <f t="shared" ref="F298:F418" si="81">IF(D298&lt;&gt;0,IF(E298/D298&gt;=100,"&gt;&gt;100",E298/D298*100),"-")</f>
        <v>69.428571428571431</v>
      </c>
    </row>
    <row r="299" spans="1:6" ht="12.75" customHeight="1" x14ac:dyDescent="0.2">
      <c r="A299" s="54">
        <v>71</v>
      </c>
      <c r="B299" s="88" t="s">
        <v>633</v>
      </c>
      <c r="C299" s="55" t="s">
        <v>634</v>
      </c>
      <c r="D299" s="56">
        <f t="shared" ref="D299:E299" si="82">D300+D304</f>
        <v>2800</v>
      </c>
      <c r="E299" s="56">
        <f t="shared" si="82"/>
        <v>1944</v>
      </c>
      <c r="F299" s="57">
        <f t="shared" si="81"/>
        <v>69.428571428571431</v>
      </c>
    </row>
    <row r="300" spans="1:6" ht="24" x14ac:dyDescent="0.2">
      <c r="A300" s="54">
        <v>711</v>
      </c>
      <c r="B300" s="88" t="s">
        <v>635</v>
      </c>
      <c r="C300" s="55" t="s">
        <v>636</v>
      </c>
      <c r="D300" s="56">
        <f t="shared" ref="D300:E300" si="83">SUM(D301:D303)</f>
        <v>2800</v>
      </c>
      <c r="E300" s="56">
        <f t="shared" si="83"/>
        <v>1944</v>
      </c>
      <c r="F300" s="57">
        <f t="shared" si="81"/>
        <v>69.428571428571431</v>
      </c>
    </row>
    <row r="301" spans="1:6" ht="12.75" customHeight="1" x14ac:dyDescent="0.2">
      <c r="A301" s="54">
        <v>7111</v>
      </c>
      <c r="B301" s="88" t="s">
        <v>637</v>
      </c>
      <c r="C301" s="55" t="s">
        <v>638</v>
      </c>
      <c r="D301" s="284">
        <v>2800</v>
      </c>
      <c r="E301" s="284">
        <v>1944</v>
      </c>
      <c r="F301" s="57">
        <f t="shared" si="81"/>
        <v>69.428571428571431</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0</v>
      </c>
      <c r="E311" s="56">
        <f t="shared" si="85"/>
        <v>0</v>
      </c>
      <c r="F311" s="57" t="str">
        <f t="shared" si="81"/>
        <v>-</v>
      </c>
    </row>
    <row r="312" spans="1:6" ht="12.75" customHeight="1" x14ac:dyDescent="0.2">
      <c r="A312" s="54">
        <v>721</v>
      </c>
      <c r="B312" s="88" t="s">
        <v>659</v>
      </c>
      <c r="C312" s="55" t="s">
        <v>660</v>
      </c>
      <c r="D312" s="56">
        <f t="shared" ref="D312:E312" si="86">SUM(D313:D316)</f>
        <v>0</v>
      </c>
      <c r="E312" s="56">
        <f t="shared" si="86"/>
        <v>0</v>
      </c>
      <c r="F312" s="57" t="str">
        <f t="shared" si="81"/>
        <v>-</v>
      </c>
    </row>
    <row r="313" spans="1:6" ht="12.75" customHeight="1" x14ac:dyDescent="0.2">
      <c r="A313" s="54">
        <v>7211</v>
      </c>
      <c r="B313" s="88" t="s">
        <v>661</v>
      </c>
      <c r="C313" s="55" t="s">
        <v>662</v>
      </c>
      <c r="D313" s="284"/>
      <c r="E313" s="284"/>
      <c r="F313" s="57" t="str">
        <f t="shared" si="81"/>
        <v>-</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919033</v>
      </c>
      <c r="E350" s="56">
        <f t="shared" si="95"/>
        <v>92119.6</v>
      </c>
      <c r="F350" s="57">
        <f t="shared" si="81"/>
        <v>10.023535607535312</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919033</v>
      </c>
      <c r="E363" s="56">
        <f t="shared" si="99"/>
        <v>92119.6</v>
      </c>
      <c r="F363" s="57">
        <f t="shared" si="81"/>
        <v>10.023535607535312</v>
      </c>
    </row>
    <row r="364" spans="1:6" ht="12.75" customHeight="1" x14ac:dyDescent="0.2">
      <c r="A364" s="54">
        <v>421</v>
      </c>
      <c r="B364" s="88" t="s">
        <v>755</v>
      </c>
      <c r="C364" s="55" t="s">
        <v>756</v>
      </c>
      <c r="D364" s="56">
        <f t="shared" ref="D364:E364" si="100">SUM(D365:D368)</f>
        <v>681440</v>
      </c>
      <c r="E364" s="56">
        <f t="shared" si="100"/>
        <v>84917.6</v>
      </c>
      <c r="F364" s="57">
        <f t="shared" si="81"/>
        <v>12.461493308288331</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v>20110</v>
      </c>
      <c r="E366" s="284">
        <v>34542.6</v>
      </c>
      <c r="F366" s="57">
        <f t="shared" si="81"/>
        <v>171.76827449030333</v>
      </c>
    </row>
    <row r="367" spans="1:6" ht="12.75" customHeight="1" x14ac:dyDescent="0.2">
      <c r="A367" s="54">
        <v>4213</v>
      </c>
      <c r="B367" s="88" t="s">
        <v>665</v>
      </c>
      <c r="C367" s="55" t="s">
        <v>759</v>
      </c>
      <c r="D367" s="284">
        <v>402555</v>
      </c>
      <c r="E367" s="284"/>
      <c r="F367" s="57">
        <f t="shared" si="81"/>
        <v>0</v>
      </c>
    </row>
    <row r="368" spans="1:6" ht="12.75" customHeight="1" x14ac:dyDescent="0.2">
      <c r="A368" s="54">
        <v>4214</v>
      </c>
      <c r="B368" s="88" t="s">
        <v>667</v>
      </c>
      <c r="C368" s="55" t="s">
        <v>760</v>
      </c>
      <c r="D368" s="284">
        <v>258775</v>
      </c>
      <c r="E368" s="284">
        <v>50375</v>
      </c>
      <c r="F368" s="57">
        <f t="shared" si="81"/>
        <v>19.466718191479085</v>
      </c>
    </row>
    <row r="369" spans="1:6" ht="12.75" customHeight="1" x14ac:dyDescent="0.2">
      <c r="A369" s="54">
        <v>422</v>
      </c>
      <c r="B369" s="88" t="s">
        <v>761</v>
      </c>
      <c r="C369" s="55" t="s">
        <v>762</v>
      </c>
      <c r="D369" s="56">
        <f t="shared" ref="D369:E369" si="101">SUM(D370:D377)</f>
        <v>237593</v>
      </c>
      <c r="E369" s="56">
        <f t="shared" si="101"/>
        <v>7202</v>
      </c>
      <c r="F369" s="57">
        <f t="shared" si="81"/>
        <v>3.0312340851792774</v>
      </c>
    </row>
    <row r="370" spans="1:6" ht="12.75" customHeight="1" x14ac:dyDescent="0.2">
      <c r="A370" s="54">
        <v>4221</v>
      </c>
      <c r="B370" s="88" t="s">
        <v>671</v>
      </c>
      <c r="C370" s="55" t="s">
        <v>763</v>
      </c>
      <c r="D370" s="284"/>
      <c r="E370" s="284">
        <v>7202</v>
      </c>
      <c r="F370" s="57" t="str">
        <f t="shared" si="81"/>
        <v>-</v>
      </c>
    </row>
    <row r="371" spans="1:6" ht="12.75" customHeight="1" x14ac:dyDescent="0.2">
      <c r="A371" s="54">
        <v>4222</v>
      </c>
      <c r="B371" s="88" t="s">
        <v>764</v>
      </c>
      <c r="C371" s="55" t="s">
        <v>765</v>
      </c>
      <c r="D371" s="284"/>
      <c r="E371" s="284"/>
      <c r="F371" s="57" t="str">
        <f t="shared" si="81"/>
        <v>-</v>
      </c>
    </row>
    <row r="372" spans="1:6" ht="12.75" customHeight="1" x14ac:dyDescent="0.2">
      <c r="A372" s="54">
        <v>4223</v>
      </c>
      <c r="B372" s="88" t="s">
        <v>675</v>
      </c>
      <c r="C372" s="55" t="s">
        <v>766</v>
      </c>
      <c r="D372" s="284"/>
      <c r="E372" s="284"/>
      <c r="F372" s="57" t="str">
        <f t="shared" si="81"/>
        <v>-</v>
      </c>
    </row>
    <row r="373" spans="1:6" ht="12.75" customHeight="1" x14ac:dyDescent="0.2">
      <c r="A373" s="54">
        <v>4224</v>
      </c>
      <c r="B373" s="88" t="s">
        <v>677</v>
      </c>
      <c r="C373" s="55" t="s">
        <v>767</v>
      </c>
      <c r="D373" s="284"/>
      <c r="E373" s="284"/>
      <c r="F373" s="57" t="str">
        <f t="shared" si="81"/>
        <v>-</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c r="E375" s="284"/>
      <c r="F375" s="57" t="str">
        <f t="shared" si="81"/>
        <v>-</v>
      </c>
    </row>
    <row r="376" spans="1:6" ht="12.75" customHeight="1" x14ac:dyDescent="0.2">
      <c r="A376" s="54">
        <v>4227</v>
      </c>
      <c r="B376" s="229" t="s">
        <v>683</v>
      </c>
      <c r="C376" s="55" t="s">
        <v>770</v>
      </c>
      <c r="D376" s="284">
        <v>237593</v>
      </c>
      <c r="E376" s="284"/>
      <c r="F376" s="57">
        <f t="shared" si="81"/>
        <v>0</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0</v>
      </c>
      <c r="E383" s="56">
        <f t="shared" si="103"/>
        <v>0</v>
      </c>
      <c r="F383" s="57" t="str">
        <f t="shared" si="81"/>
        <v>-</v>
      </c>
    </row>
    <row r="384" spans="1:6" ht="12.75" customHeight="1" x14ac:dyDescent="0.2">
      <c r="A384" s="54">
        <v>4241</v>
      </c>
      <c r="B384" s="88" t="s">
        <v>780</v>
      </c>
      <c r="C384" s="55" t="s">
        <v>781</v>
      </c>
      <c r="D384" s="284"/>
      <c r="E384" s="284"/>
      <c r="F384" s="57" t="str">
        <f t="shared" si="81"/>
        <v>-</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0</v>
      </c>
      <c r="E391" s="56">
        <f t="shared" si="105"/>
        <v>0</v>
      </c>
      <c r="F391" s="57" t="str">
        <f t="shared" si="81"/>
        <v>-</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c r="E395" s="284"/>
      <c r="F395" s="57" t="str">
        <f t="shared" si="81"/>
        <v>-</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0</v>
      </c>
      <c r="E402" s="56">
        <f t="shared" si="109"/>
        <v>0</v>
      </c>
      <c r="F402" s="57" t="str">
        <f t="shared" si="81"/>
        <v>-</v>
      </c>
    </row>
    <row r="403" spans="1:6" ht="12.75" customHeight="1" x14ac:dyDescent="0.2">
      <c r="A403" s="54">
        <v>451</v>
      </c>
      <c r="B403" s="88" t="s">
        <v>808</v>
      </c>
      <c r="C403" s="55" t="s">
        <v>809</v>
      </c>
      <c r="D403" s="284"/>
      <c r="E403" s="284"/>
      <c r="F403" s="57" t="str">
        <f t="shared" si="81"/>
        <v>-</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916233</v>
      </c>
      <c r="E408" s="56">
        <f t="shared" si="111"/>
        <v>90175.6</v>
      </c>
      <c r="F408" s="57">
        <f t="shared" si="81"/>
        <v>9.8419943398676981</v>
      </c>
    </row>
    <row r="409" spans="1:6" ht="12.75" customHeight="1" x14ac:dyDescent="0.2">
      <c r="A409" s="54">
        <v>92212</v>
      </c>
      <c r="B409" s="88" t="s">
        <v>820</v>
      </c>
      <c r="C409" s="55" t="s">
        <v>821</v>
      </c>
      <c r="D409" s="284"/>
      <c r="E409" s="284"/>
      <c r="F409" s="57" t="str">
        <f t="shared" si="81"/>
        <v>-</v>
      </c>
    </row>
    <row r="410" spans="1:6" ht="12.75" customHeight="1" x14ac:dyDescent="0.2">
      <c r="A410" s="54">
        <v>92222</v>
      </c>
      <c r="B410" s="88" t="s">
        <v>822</v>
      </c>
      <c r="C410" s="55" t="s">
        <v>823</v>
      </c>
      <c r="D410" s="284"/>
      <c r="E410" s="284"/>
      <c r="F410" s="57" t="str">
        <f t="shared" si="81"/>
        <v>-</v>
      </c>
    </row>
    <row r="411" spans="1:6" ht="12.75" customHeight="1" x14ac:dyDescent="0.2">
      <c r="A411" s="54">
        <v>97</v>
      </c>
      <c r="B411" s="88" t="s">
        <v>824</v>
      </c>
      <c r="C411" s="55" t="s">
        <v>825</v>
      </c>
      <c r="D411" s="284"/>
      <c r="E411" s="284"/>
      <c r="F411" s="57" t="str">
        <f t="shared" si="81"/>
        <v>-</v>
      </c>
    </row>
    <row r="412" spans="1:6" ht="12.75" customHeight="1" x14ac:dyDescent="0.2">
      <c r="A412" s="54" t="s">
        <v>605</v>
      </c>
      <c r="B412" s="88" t="s">
        <v>826</v>
      </c>
      <c r="C412" s="55" t="s">
        <v>827</v>
      </c>
      <c r="D412" s="56">
        <f>D6+D298</f>
        <v>3949228</v>
      </c>
      <c r="E412" s="56">
        <f>E6+E298</f>
        <v>4137812.54</v>
      </c>
      <c r="F412" s="57">
        <f t="shared" si="81"/>
        <v>104.77522543646505</v>
      </c>
    </row>
    <row r="413" spans="1:6" ht="12.75" customHeight="1" x14ac:dyDescent="0.2">
      <c r="A413" s="54" t="s">
        <v>605</v>
      </c>
      <c r="B413" s="88" t="s">
        <v>828</v>
      </c>
      <c r="C413" s="55" t="s">
        <v>829</v>
      </c>
      <c r="D413" s="56">
        <f t="shared" ref="D413:E413" si="112">D289+D350</f>
        <v>2905301</v>
      </c>
      <c r="E413" s="56">
        <f t="shared" si="112"/>
        <v>2971794.87</v>
      </c>
      <c r="F413" s="57">
        <f t="shared" si="81"/>
        <v>102.28870846772848</v>
      </c>
    </row>
    <row r="414" spans="1:6" ht="12.75" customHeight="1" x14ac:dyDescent="0.2">
      <c r="A414" s="54" t="s">
        <v>605</v>
      </c>
      <c r="B414" s="88" t="s">
        <v>830</v>
      </c>
      <c r="C414" s="55" t="s">
        <v>831</v>
      </c>
      <c r="D414" s="56">
        <f t="shared" ref="D414:E414" si="113">IF(D412&gt;=D413,D412-D413,0)</f>
        <v>1043927</v>
      </c>
      <c r="E414" s="56">
        <f t="shared" si="113"/>
        <v>1166017.67</v>
      </c>
      <c r="F414" s="57">
        <f t="shared" si="81"/>
        <v>111.69532639734388</v>
      </c>
    </row>
    <row r="415" spans="1:6" ht="12.75" customHeight="1" x14ac:dyDescent="0.2">
      <c r="A415" s="54" t="s">
        <v>605</v>
      </c>
      <c r="B415" s="88" t="s">
        <v>832</v>
      </c>
      <c r="C415" s="55" t="s">
        <v>833</v>
      </c>
      <c r="D415" s="56">
        <f t="shared" ref="D415:E415" si="114">IF(D413&gt;=D412,D413-D412,0)</f>
        <v>0</v>
      </c>
      <c r="E415" s="56">
        <f t="shared" si="114"/>
        <v>0</v>
      </c>
      <c r="F415" s="57" t="str">
        <f t="shared" si="81"/>
        <v>-</v>
      </c>
    </row>
    <row r="416" spans="1:6" ht="12.75" customHeight="1" x14ac:dyDescent="0.2">
      <c r="A416" s="66" t="s">
        <v>834</v>
      </c>
      <c r="B416" s="229" t="s">
        <v>835</v>
      </c>
      <c r="C416" s="67" t="s">
        <v>836</v>
      </c>
      <c r="D416" s="56">
        <f t="shared" ref="D416:E416" si="115">IF(D292-D293+D409-D410&gt;=0,D292-D293+D409-D410,0)</f>
        <v>1244783</v>
      </c>
      <c r="E416" s="56">
        <f t="shared" si="115"/>
        <v>2303759.89</v>
      </c>
      <c r="F416" s="57">
        <f t="shared" si="81"/>
        <v>185.0732127607784</v>
      </c>
    </row>
    <row r="417" spans="1:6" ht="12.75" customHeight="1" x14ac:dyDescent="0.2">
      <c r="A417" s="66" t="s">
        <v>834</v>
      </c>
      <c r="B417" s="88" t="s">
        <v>837</v>
      </c>
      <c r="C417" s="67" t="s">
        <v>838</v>
      </c>
      <c r="D417" s="56">
        <f t="shared" ref="D417:E417" si="116">IF(D293-D292+D410-D409&gt;=0,D293-D292+D410-D409,0)</f>
        <v>0</v>
      </c>
      <c r="E417" s="56">
        <f t="shared" si="116"/>
        <v>0</v>
      </c>
      <c r="F417" s="57" t="str">
        <f t="shared" si="81"/>
        <v>-</v>
      </c>
    </row>
    <row r="418" spans="1:6" ht="12.75" customHeight="1" x14ac:dyDescent="0.2">
      <c r="A418" s="61" t="s">
        <v>839</v>
      </c>
      <c r="B418" s="91" t="s">
        <v>840</v>
      </c>
      <c r="C418" s="62" t="s">
        <v>841</v>
      </c>
      <c r="D418" s="68">
        <f t="shared" ref="D418:E418" si="117">D294+D411</f>
        <v>924859</v>
      </c>
      <c r="E418" s="68">
        <f t="shared" si="117"/>
        <v>1163604.45</v>
      </c>
      <c r="F418" s="63">
        <f t="shared" si="81"/>
        <v>125.81425384842446</v>
      </c>
    </row>
    <row r="419" spans="1:6" s="84" customFormat="1" ht="20.100000000000001" customHeight="1" x14ac:dyDescent="0.2">
      <c r="A419" s="363" t="s">
        <v>842</v>
      </c>
      <c r="B419" s="364"/>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0</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3949228</v>
      </c>
      <c r="E639" s="56">
        <f t="shared" si="180"/>
        <v>4137812.54</v>
      </c>
      <c r="F639" s="57">
        <f t="shared" si="119"/>
        <v>104.77522543646505</v>
      </c>
    </row>
    <row r="640" spans="1:6" ht="12.75" customHeight="1" x14ac:dyDescent="0.2">
      <c r="A640" s="54" t="s">
        <v>605</v>
      </c>
      <c r="B640" s="88" t="s">
        <v>1274</v>
      </c>
      <c r="C640" s="55" t="s">
        <v>1275</v>
      </c>
      <c r="D640" s="56">
        <f t="shared" ref="D640:E640" si="181">D413+D528</f>
        <v>2905301</v>
      </c>
      <c r="E640" s="56">
        <f t="shared" si="181"/>
        <v>2971794.87</v>
      </c>
      <c r="F640" s="57">
        <f t="shared" si="119"/>
        <v>102.28870846772848</v>
      </c>
    </row>
    <row r="641" spans="1:6" ht="12.75" customHeight="1" x14ac:dyDescent="0.2">
      <c r="A641" s="54" t="s">
        <v>605</v>
      </c>
      <c r="B641" s="88" t="s">
        <v>1276</v>
      </c>
      <c r="C641" s="55" t="s">
        <v>1277</v>
      </c>
      <c r="D641" s="56">
        <f t="shared" ref="D641:E641" si="182">IF(D639&gt;=D640,D639-D640,0)</f>
        <v>1043927</v>
      </c>
      <c r="E641" s="56">
        <f t="shared" si="182"/>
        <v>1166017.67</v>
      </c>
      <c r="F641" s="57">
        <f t="shared" si="119"/>
        <v>111.69532639734388</v>
      </c>
    </row>
    <row r="642" spans="1:6" ht="12.75" customHeight="1" x14ac:dyDescent="0.2">
      <c r="A642" s="54" t="s">
        <v>605</v>
      </c>
      <c r="B642" s="88" t="s">
        <v>1278</v>
      </c>
      <c r="C642" s="55" t="s">
        <v>1279</v>
      </c>
      <c r="D642" s="56">
        <f t="shared" ref="D642:E642" si="183">IF(D640&gt;=D639,D640-D639,0)</f>
        <v>0</v>
      </c>
      <c r="E642" s="56">
        <f t="shared" si="183"/>
        <v>0</v>
      </c>
      <c r="F642" s="57" t="str">
        <f t="shared" si="119"/>
        <v>-</v>
      </c>
    </row>
    <row r="643" spans="1:6" ht="24" x14ac:dyDescent="0.2">
      <c r="A643" s="66" t="s">
        <v>1280</v>
      </c>
      <c r="B643" s="88" t="s">
        <v>1281</v>
      </c>
      <c r="C643" s="67" t="s">
        <v>1280</v>
      </c>
      <c r="D643" s="56">
        <f t="shared" ref="D643:E643" si="184">IF(D416-D417+D637-D638&gt;=0,D416-D417+D637-D638,0)</f>
        <v>1244783</v>
      </c>
      <c r="E643" s="56">
        <f t="shared" si="184"/>
        <v>2303759.89</v>
      </c>
      <c r="F643" s="57">
        <f t="shared" si="119"/>
        <v>185.0732127607784</v>
      </c>
    </row>
    <row r="644" spans="1:6" ht="24" x14ac:dyDescent="0.2">
      <c r="A644" s="66" t="s">
        <v>1282</v>
      </c>
      <c r="B644" s="88" t="s">
        <v>1283</v>
      </c>
      <c r="C644" s="67" t="s">
        <v>1282</v>
      </c>
      <c r="D644" s="56">
        <f t="shared" ref="D644:E644" si="185">IF(D417-D416+D638-D637&gt;=0,D417-D416+D638-D637,0)</f>
        <v>0</v>
      </c>
      <c r="E644" s="56">
        <f t="shared" si="185"/>
        <v>0</v>
      </c>
      <c r="F644" s="57" t="str">
        <f t="shared" si="119"/>
        <v>-</v>
      </c>
    </row>
    <row r="645" spans="1:6" ht="24" x14ac:dyDescent="0.2">
      <c r="A645" s="54" t="s">
        <v>605</v>
      </c>
      <c r="B645" s="88" t="s">
        <v>1284</v>
      </c>
      <c r="C645" s="55" t="s">
        <v>1285</v>
      </c>
      <c r="D645" s="56">
        <f t="shared" ref="D645:E645" si="186">IF(D641+D643-D642-D644&gt;=0,D641+D643-D642-D644,0)</f>
        <v>2288710</v>
      </c>
      <c r="E645" s="56">
        <f t="shared" si="186"/>
        <v>3469777.56</v>
      </c>
      <c r="F645" s="57">
        <f t="shared" si="119"/>
        <v>151.60407216292145</v>
      </c>
    </row>
    <row r="646" spans="1:6" ht="24" x14ac:dyDescent="0.2">
      <c r="A646" s="54" t="s">
        <v>605</v>
      </c>
      <c r="B646" s="88" t="s">
        <v>1286</v>
      </c>
      <c r="C646" s="55" t="s">
        <v>1287</v>
      </c>
      <c r="D646" s="56">
        <f t="shared" ref="D646:E646" si="187">IF(D642+D644-D641-D643&gt;=0,D642+D644-D641-D643,0)</f>
        <v>0</v>
      </c>
      <c r="E646" s="56">
        <f t="shared" si="187"/>
        <v>0</v>
      </c>
      <c r="F646" s="57" t="str">
        <f t="shared" si="119"/>
        <v>-</v>
      </c>
    </row>
    <row r="647" spans="1:6" ht="24" x14ac:dyDescent="0.2">
      <c r="A647" s="61" t="s">
        <v>1288</v>
      </c>
      <c r="B647" s="275" t="s">
        <v>1289</v>
      </c>
      <c r="C647" s="62" t="s">
        <v>1288</v>
      </c>
      <c r="D647" s="285"/>
      <c r="E647" s="285"/>
      <c r="F647" s="63" t="str">
        <f t="shared" si="119"/>
        <v>-</v>
      </c>
    </row>
    <row r="648" spans="1:6" s="84" customFormat="1" ht="20.100000000000001" customHeight="1" x14ac:dyDescent="0.2">
      <c r="A648" s="363" t="s">
        <v>1290</v>
      </c>
      <c r="B648" s="364"/>
      <c r="C648" s="258"/>
      <c r="D648" s="64"/>
      <c r="E648" s="64"/>
      <c r="F648" s="65"/>
    </row>
    <row r="649" spans="1:6" ht="12.75" customHeight="1" x14ac:dyDescent="0.2">
      <c r="A649" s="54">
        <v>11</v>
      </c>
      <c r="B649" s="88" t="s">
        <v>1291</v>
      </c>
      <c r="C649" s="55" t="s">
        <v>1292</v>
      </c>
      <c r="D649" s="284">
        <v>2096301</v>
      </c>
      <c r="E649" s="284">
        <v>3494542.39</v>
      </c>
      <c r="F649" s="57">
        <f t="shared" ref="F649:F724" si="188">IF(D649&lt;&gt;0,IF(E649/D649&gt;=100,"&gt;&gt;100",E649/D649*100),"-")</f>
        <v>166.7004113436</v>
      </c>
    </row>
    <row r="650" spans="1:6" ht="12.75" customHeight="1" x14ac:dyDescent="0.2">
      <c r="A650" s="54" t="s">
        <v>1293</v>
      </c>
      <c r="B650" s="88" t="s">
        <v>1294</v>
      </c>
      <c r="C650" s="55" t="s">
        <v>1293</v>
      </c>
      <c r="D650" s="284">
        <v>2218771</v>
      </c>
      <c r="E650" s="284">
        <v>2425190.33</v>
      </c>
      <c r="F650" s="57">
        <f t="shared" si="188"/>
        <v>109.30331836859236</v>
      </c>
    </row>
    <row r="651" spans="1:6" ht="12.75" customHeight="1" x14ac:dyDescent="0.2">
      <c r="A651" s="54" t="s">
        <v>1295</v>
      </c>
      <c r="B651" s="88" t="s">
        <v>1296</v>
      </c>
      <c r="C651" s="55" t="s">
        <v>1295</v>
      </c>
      <c r="D651" s="284">
        <v>1863197</v>
      </c>
      <c r="E651" s="284">
        <v>2261433.92</v>
      </c>
      <c r="F651" s="57">
        <f t="shared" si="188"/>
        <v>121.37384935677761</v>
      </c>
    </row>
    <row r="652" spans="1:6" ht="24" x14ac:dyDescent="0.2">
      <c r="A652" s="54">
        <v>11</v>
      </c>
      <c r="B652" s="88" t="s">
        <v>1297</v>
      </c>
      <c r="C652" s="55" t="s">
        <v>1298</v>
      </c>
      <c r="D652" s="56">
        <f t="shared" ref="D652:E652" si="189">+D649+D650-D651</f>
        <v>2451875</v>
      </c>
      <c r="E652" s="56">
        <f t="shared" si="189"/>
        <v>3658298.8000000007</v>
      </c>
      <c r="F652" s="57">
        <f t="shared" si="188"/>
        <v>149.20413153199087</v>
      </c>
    </row>
    <row r="653" spans="1:6" ht="24" x14ac:dyDescent="0.2">
      <c r="A653" s="54" t="s">
        <v>605</v>
      </c>
      <c r="B653" s="88" t="s">
        <v>1299</v>
      </c>
      <c r="C653" s="55" t="s">
        <v>1300</v>
      </c>
      <c r="D653" s="307">
        <v>6</v>
      </c>
      <c r="E653" s="307">
        <v>5</v>
      </c>
      <c r="F653" s="57">
        <f t="shared" si="188"/>
        <v>83.333333333333343</v>
      </c>
    </row>
    <row r="654" spans="1:6" ht="24" x14ac:dyDescent="0.2">
      <c r="A654" s="54" t="s">
        <v>605</v>
      </c>
      <c r="B654" s="88" t="s">
        <v>1301</v>
      </c>
      <c r="C654" s="55" t="s">
        <v>1302</v>
      </c>
      <c r="D654" s="307"/>
      <c r="E654" s="307"/>
      <c r="F654" s="57" t="str">
        <f t="shared" si="188"/>
        <v>-</v>
      </c>
    </row>
    <row r="655" spans="1:6" ht="12.75" customHeight="1" x14ac:dyDescent="0.2">
      <c r="A655" s="54" t="s">
        <v>605</v>
      </c>
      <c r="B655" s="88" t="s">
        <v>1303</v>
      </c>
      <c r="C655" s="55" t="s">
        <v>1304</v>
      </c>
      <c r="D655" s="307">
        <v>6</v>
      </c>
      <c r="E655" s="307">
        <v>5</v>
      </c>
      <c r="F655" s="57">
        <f t="shared" si="188"/>
        <v>83.333333333333343</v>
      </c>
    </row>
    <row r="656" spans="1:6" ht="12.75" customHeight="1" x14ac:dyDescent="0.2">
      <c r="A656" s="54" t="s">
        <v>605</v>
      </c>
      <c r="B656" s="88" t="s">
        <v>1305</v>
      </c>
      <c r="C656" s="55" t="s">
        <v>1306</v>
      </c>
      <c r="D656" s="307"/>
      <c r="E656" s="307"/>
      <c r="F656" s="57" t="str">
        <f t="shared" si="188"/>
        <v>-</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v>49320</v>
      </c>
      <c r="E658" s="284">
        <v>9016.1</v>
      </c>
      <c r="F658" s="57">
        <f t="shared" si="188"/>
        <v>18.280819140308189</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v>1316064</v>
      </c>
      <c r="E661" s="284">
        <v>1291508.8799999999</v>
      </c>
      <c r="F661" s="57">
        <f t="shared" si="188"/>
        <v>98.134200160478514</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284">
        <v>20346.87</v>
      </c>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v>78288</v>
      </c>
      <c r="E669" s="284">
        <v>34929.29</v>
      </c>
      <c r="F669" s="57">
        <f t="shared" si="188"/>
        <v>44.616403535663196</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v>195580</v>
      </c>
      <c r="E673" s="284"/>
      <c r="F673" s="57">
        <f t="shared" si="188"/>
        <v>0</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c r="E675" s="284"/>
      <c r="F675" s="57" t="str">
        <f t="shared" si="188"/>
        <v>-</v>
      </c>
    </row>
    <row r="676" spans="1:6" ht="24" x14ac:dyDescent="0.2">
      <c r="A676" s="54">
        <v>63613</v>
      </c>
      <c r="B676" s="229" t="s">
        <v>1346</v>
      </c>
      <c r="C676" s="55" t="s">
        <v>1347</v>
      </c>
      <c r="D676" s="284"/>
      <c r="E676" s="284"/>
      <c r="F676" s="57" t="str">
        <f t="shared" si="188"/>
        <v>-</v>
      </c>
    </row>
    <row r="677" spans="1:6" ht="24" x14ac:dyDescent="0.2">
      <c r="A677" s="54">
        <v>63622</v>
      </c>
      <c r="B677" s="229" t="s">
        <v>1348</v>
      </c>
      <c r="C677" s="55" t="s">
        <v>1349</v>
      </c>
      <c r="D677" s="284"/>
      <c r="E677" s="284"/>
      <c r="F677" s="57" t="str">
        <f t="shared" si="188"/>
        <v>-</v>
      </c>
    </row>
    <row r="678" spans="1:6" ht="24"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c r="E694" s="284"/>
      <c r="F694" s="57" t="str">
        <f t="shared" si="188"/>
        <v>-</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c r="E698" s="284">
        <v>52190.31</v>
      </c>
      <c r="F698" s="57" t="str">
        <f t="shared" si="188"/>
        <v>-</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c r="E710" s="284"/>
      <c r="F710" s="57" t="str">
        <f t="shared" si="188"/>
        <v>-</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c r="E716" s="284"/>
      <c r="F716" s="57" t="str">
        <f t="shared" si="188"/>
        <v>-</v>
      </c>
    </row>
    <row r="717" spans="1:6" ht="12.75" customHeight="1" x14ac:dyDescent="0.2">
      <c r="A717" s="54">
        <v>31215</v>
      </c>
      <c r="B717" s="88" t="s">
        <v>1410</v>
      </c>
      <c r="C717" s="55" t="s">
        <v>1411</v>
      </c>
      <c r="D717" s="284"/>
      <c r="E717" s="284"/>
      <c r="F717" s="57" t="str">
        <f t="shared" si="188"/>
        <v>-</v>
      </c>
    </row>
    <row r="718" spans="1:6" ht="12.75" customHeight="1" x14ac:dyDescent="0.2">
      <c r="A718" s="54">
        <v>32121</v>
      </c>
      <c r="B718" s="88" t="s">
        <v>1412</v>
      </c>
      <c r="C718" s="55" t="s">
        <v>1413</v>
      </c>
      <c r="D718" s="284">
        <v>21123</v>
      </c>
      <c r="E718" s="284">
        <v>21587.14</v>
      </c>
      <c r="F718" s="57">
        <f t="shared" si="188"/>
        <v>102.19732045637457</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c r="E720" s="284"/>
      <c r="F720" s="57" t="str">
        <f t="shared" si="188"/>
        <v>-</v>
      </c>
    </row>
    <row r="721" spans="1:6" ht="12.75" customHeight="1" x14ac:dyDescent="0.2">
      <c r="A721" s="54" t="s">
        <v>1418</v>
      </c>
      <c r="B721" s="88" t="s">
        <v>1419</v>
      </c>
      <c r="C721" s="55" t="s">
        <v>1418</v>
      </c>
      <c r="D721" s="284"/>
      <c r="E721" s="284"/>
      <c r="F721" s="57" t="str">
        <f t="shared" si="188"/>
        <v>-</v>
      </c>
    </row>
    <row r="722" spans="1:6" ht="12.75" customHeight="1" x14ac:dyDescent="0.2">
      <c r="A722" s="54" t="s">
        <v>1420</v>
      </c>
      <c r="B722" s="88" t="s">
        <v>1421</v>
      </c>
      <c r="C722" s="55" t="s">
        <v>1420</v>
      </c>
      <c r="D722" s="284"/>
      <c r="E722" s="284"/>
      <c r="F722" s="57" t="str">
        <f t="shared" si="188"/>
        <v>-</v>
      </c>
    </row>
    <row r="723" spans="1:6" ht="12.75" customHeight="1" x14ac:dyDescent="0.2">
      <c r="A723" s="54" t="s">
        <v>1422</v>
      </c>
      <c r="B723" s="88" t="s">
        <v>1423</v>
      </c>
      <c r="C723" s="55" t="s">
        <v>1422</v>
      </c>
      <c r="D723" s="284"/>
      <c r="E723" s="284"/>
      <c r="F723" s="57" t="str">
        <f t="shared" si="188"/>
        <v>-</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v>244781</v>
      </c>
      <c r="E725" s="284">
        <v>11944.32</v>
      </c>
      <c r="F725" s="57">
        <f t="shared" ref="F725:F982" si="190">IF(D725&lt;&gt;0,IF(E725/D725&gt;=100,"&gt;&gt;100",E725/D725*100),"-")</f>
        <v>4.8795944129650586</v>
      </c>
    </row>
    <row r="726" spans="1:6" ht="12.75" customHeight="1" x14ac:dyDescent="0.2">
      <c r="A726" s="54" t="s">
        <v>1428</v>
      </c>
      <c r="B726" s="88" t="s">
        <v>1429</v>
      </c>
      <c r="C726" s="55" t="s">
        <v>1428</v>
      </c>
      <c r="D726" s="284">
        <v>6103</v>
      </c>
      <c r="E726" s="284">
        <v>2589.61</v>
      </c>
      <c r="F726" s="57">
        <f t="shared" si="190"/>
        <v>42.431754874651809</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v>5000</v>
      </c>
      <c r="E759" s="284">
        <v>375</v>
      </c>
      <c r="F759" s="57">
        <f t="shared" si="190"/>
        <v>7.5</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v>64600</v>
      </c>
      <c r="E816" s="284">
        <v>89600</v>
      </c>
      <c r="F816" s="57">
        <f t="shared" si="190"/>
        <v>138.69969040247679</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v>106750</v>
      </c>
      <c r="E824" s="284">
        <v>102341.05</v>
      </c>
      <c r="F824" s="57">
        <f t="shared" si="190"/>
        <v>95.869836065573779</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c r="F828" s="57" t="str">
        <f t="shared" si="190"/>
        <v>-</v>
      </c>
    </row>
    <row r="829" spans="1:6" ht="12.75" customHeight="1" x14ac:dyDescent="0.2">
      <c r="A829" s="54">
        <v>38117</v>
      </c>
      <c r="B829" s="88" t="s">
        <v>1633</v>
      </c>
      <c r="C829" s="55" t="s">
        <v>1634</v>
      </c>
      <c r="D829" s="284">
        <v>103846</v>
      </c>
      <c r="E829" s="284">
        <v>188554.6</v>
      </c>
      <c r="F829" s="57">
        <f t="shared" si="190"/>
        <v>181.57136529091156</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si="190"/>
        <v>-</v>
      </c>
    </row>
    <row r="981" spans="1:6" ht="24" x14ac:dyDescent="0.2">
      <c r="A981" s="54">
        <v>54772</v>
      </c>
      <c r="B981" s="88" t="s">
        <v>1937</v>
      </c>
      <c r="C981" s="55" t="s">
        <v>1938</v>
      </c>
      <c r="D981" s="284"/>
      <c r="E981" s="284"/>
      <c r="F981" s="57" t="str">
        <f t="shared" si="190"/>
        <v>-</v>
      </c>
    </row>
    <row r="982" spans="1:6" ht="24" x14ac:dyDescent="0.2">
      <c r="A982" s="61">
        <v>55312</v>
      </c>
      <c r="B982" s="91" t="s">
        <v>1939</v>
      </c>
      <c r="C982" s="62" t="s">
        <v>1940</v>
      </c>
      <c r="D982" s="285"/>
      <c r="E982" s="285"/>
      <c r="F982" s="63" t="str">
        <f t="shared" si="190"/>
        <v>-</v>
      </c>
    </row>
    <row r="983" spans="1:6" ht="20.100000000000001" customHeight="1" x14ac:dyDescent="0.2">
      <c r="A983" s="359" t="s">
        <v>1941</v>
      </c>
      <c r="B983" s="360"/>
      <c r="C983" s="73"/>
      <c r="D983" s="82"/>
      <c r="E983" s="82"/>
      <c r="F983" s="83"/>
    </row>
    <row r="984" spans="1:6" ht="39" customHeight="1" x14ac:dyDescent="0.2">
      <c r="A984" s="239" t="s">
        <v>1942</v>
      </c>
      <c r="B984" s="235" t="s">
        <v>40</v>
      </c>
      <c r="C984" s="259" t="s">
        <v>41</v>
      </c>
      <c r="D984" s="75" t="s">
        <v>1943</v>
      </c>
      <c r="E984" s="76" t="s">
        <v>1944</v>
      </c>
      <c r="F984" s="72" t="s">
        <v>51</v>
      </c>
    </row>
    <row r="985" spans="1:6" ht="36" x14ac:dyDescent="0.2">
      <c r="A985" s="77" t="s">
        <v>1945</v>
      </c>
      <c r="B985" s="228" t="s">
        <v>1946</v>
      </c>
      <c r="C985" s="78" t="s">
        <v>1947</v>
      </c>
      <c r="D985" s="286"/>
      <c r="E985" s="286"/>
      <c r="F985" s="69" t="str">
        <f t="shared" ref="F985:F992" si="191">IF(D985&lt;&gt;0,IF(E985/D985&gt;=100,"&gt;&gt;100",E985/D985*100),"-")</f>
        <v>-</v>
      </c>
    </row>
    <row r="986" spans="1:6" ht="24" x14ac:dyDescent="0.2">
      <c r="A986" s="54" t="s">
        <v>1948</v>
      </c>
      <c r="B986" s="88" t="s">
        <v>1949</v>
      </c>
      <c r="C986" s="55" t="s">
        <v>1948</v>
      </c>
      <c r="D986" s="287"/>
      <c r="E986" s="287"/>
      <c r="F986" s="57" t="str">
        <f t="shared" si="191"/>
        <v>-</v>
      </c>
    </row>
    <row r="987" spans="1:6" ht="24" x14ac:dyDescent="0.2">
      <c r="A987" s="54" t="s">
        <v>1950</v>
      </c>
      <c r="B987" s="88" t="s">
        <v>1951</v>
      </c>
      <c r="C987" s="55" t="s">
        <v>1950</v>
      </c>
      <c r="D987" s="287"/>
      <c r="E987" s="287"/>
      <c r="F987" s="57" t="str">
        <f t="shared" si="191"/>
        <v>-</v>
      </c>
    </row>
    <row r="988" spans="1:6" ht="24" x14ac:dyDescent="0.2">
      <c r="A988" s="54">
        <v>26454</v>
      </c>
      <c r="B988" s="88" t="s">
        <v>1952</v>
      </c>
      <c r="C988" s="55" t="s">
        <v>1953</v>
      </c>
      <c r="D988" s="287"/>
      <c r="E988" s="287"/>
      <c r="F988" s="57" t="str">
        <f t="shared" si="191"/>
        <v>-</v>
      </c>
    </row>
    <row r="989" spans="1:6" ht="12.75" customHeight="1" x14ac:dyDescent="0.2">
      <c r="A989" s="54" t="s">
        <v>1954</v>
      </c>
      <c r="B989" s="88" t="s">
        <v>1955</v>
      </c>
      <c r="C989" s="55" t="s">
        <v>1954</v>
      </c>
      <c r="D989" s="287"/>
      <c r="E989" s="287"/>
      <c r="F989" s="57" t="str">
        <f t="shared" si="191"/>
        <v>-</v>
      </c>
    </row>
    <row r="990" spans="1:6" ht="36" x14ac:dyDescent="0.2">
      <c r="A990" s="54" t="s">
        <v>1956</v>
      </c>
      <c r="B990" s="88" t="s">
        <v>1957</v>
      </c>
      <c r="C990" s="55" t="s">
        <v>1958</v>
      </c>
      <c r="D990" s="287"/>
      <c r="E990" s="287"/>
      <c r="F990" s="57" t="str">
        <f t="shared" si="191"/>
        <v>-</v>
      </c>
    </row>
    <row r="991" spans="1:6" ht="12.75" customHeight="1" x14ac:dyDescent="0.2">
      <c r="A991" s="54" t="s">
        <v>1959</v>
      </c>
      <c r="B991" s="88" t="s">
        <v>1960</v>
      </c>
      <c r="C991" s="55" t="s">
        <v>1959</v>
      </c>
      <c r="D991" s="287"/>
      <c r="E991" s="287"/>
      <c r="F991" s="57" t="str">
        <f t="shared" si="191"/>
        <v>-</v>
      </c>
    </row>
    <row r="992" spans="1:6" ht="24" x14ac:dyDescent="0.2">
      <c r="A992" s="61">
        <v>26534</v>
      </c>
      <c r="B992" s="91" t="s">
        <v>1961</v>
      </c>
      <c r="C992" s="62" t="s">
        <v>1962</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48</v>
      </c>
      <c r="B3" s="266" t="s">
        <v>40</v>
      </c>
      <c r="C3" s="198" t="s">
        <v>41</v>
      </c>
      <c r="D3" s="197" t="s">
        <v>1963</v>
      </c>
      <c r="E3" s="266" t="s">
        <v>1964</v>
      </c>
      <c r="F3" s="267" t="s">
        <v>51</v>
      </c>
    </row>
    <row r="4" spans="1:25" s="263" customFormat="1" ht="12" customHeight="1" x14ac:dyDescent="0.2">
      <c r="A4" s="183">
        <v>1</v>
      </c>
      <c r="B4" s="227">
        <v>2</v>
      </c>
      <c r="C4" s="184" t="s">
        <v>52</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40</v>
      </c>
      <c r="C3" s="194" t="s">
        <v>41</v>
      </c>
      <c r="D3" s="200" t="s">
        <v>49</v>
      </c>
      <c r="E3" s="200" t="s">
        <v>50</v>
      </c>
      <c r="F3" s="75" t="s">
        <v>51</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52</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40</v>
      </c>
      <c r="C3" s="71" t="s">
        <v>41</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52</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10" workbookViewId="0">
      <selection activeCell="D16" sqref="D16"/>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40</v>
      </c>
      <c r="C3" s="71" t="s">
        <v>41</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52</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734552</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3169922.86</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3077803.26</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395472.43</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450406.1</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8821.9500000000007</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v>375</v>
      </c>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v>188441.05</v>
      </c>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2034286.73</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v>92119.6</v>
      </c>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3217696.23</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3124062.79</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388738.7</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500805.02</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12370.45</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v>375</v>
      </c>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v>193257.3</v>
      </c>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v>2028516.32</v>
      </c>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v>93633.44</v>
      </c>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686778.62999999989</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686778.63</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686778.63</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34"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2856</v>
      </c>
      <c r="B1" s="373"/>
      <c r="C1" s="373"/>
      <c r="D1" s="373"/>
      <c r="E1" s="80" t="s">
        <v>2998</v>
      </c>
      <c r="F1" s="80"/>
      <c r="G1" s="80"/>
      <c r="H1" s="80"/>
      <c r="I1" s="80"/>
      <c r="J1" s="80"/>
      <c r="K1" s="80"/>
      <c r="L1" s="80"/>
      <c r="M1" s="80"/>
      <c r="N1" s="80"/>
      <c r="O1" s="80"/>
      <c r="P1" s="80"/>
    </row>
    <row r="2" spans="1:16" ht="37.5" customHeight="1" x14ac:dyDescent="0.2">
      <c r="A2" s="375" t="s">
        <v>2999</v>
      </c>
      <c r="B2" s="373"/>
      <c r="C2" s="373"/>
      <c r="D2" s="373"/>
    </row>
    <row r="3" spans="1:16" ht="29.25" customHeight="1" x14ac:dyDescent="0.2">
      <c r="A3" s="145" t="s">
        <v>3000</v>
      </c>
      <c r="B3" s="146" t="s">
        <v>3001</v>
      </c>
      <c r="C3" s="147" t="s">
        <v>3002</v>
      </c>
      <c r="D3" s="143"/>
      <c r="E3" s="144">
        <f>E4+E14+E19+E275+E293+E296+E298</f>
        <v>0</v>
      </c>
      <c r="F3" s="144">
        <f>F4+F14+F19+F275+F293+F296+F298</f>
        <v>5</v>
      </c>
      <c r="G3" s="144">
        <f>IF(RefStr!C12&lt;&gt;"",INT(VALUE(MID(RefStr!C12,1,4))),0)</f>
        <v>2022</v>
      </c>
      <c r="H3" s="148">
        <f>IF(RefStr!C12&lt;&gt;"",INT(VALUE(MID(RefStr!C12,6,2))),0)</f>
        <v>6</v>
      </c>
      <c r="I3" s="149">
        <f>RefStr!C10</f>
        <v>23</v>
      </c>
      <c r="J3" s="150" t="str">
        <f>RefStr!H7</f>
        <v>DA</v>
      </c>
      <c r="K3" s="148" t="str">
        <f>RefStr!H9</f>
        <v>NE</v>
      </c>
      <c r="L3" s="148" t="str">
        <f>RefStr!H10</f>
        <v>NE</v>
      </c>
      <c r="M3" s="148" t="str">
        <f>RefStr!H8</f>
        <v>NE</v>
      </c>
      <c r="N3" s="148" t="str">
        <f>RefStr!H11</f>
        <v>DA</v>
      </c>
      <c r="O3" s="151">
        <f>RefStr!C6</f>
        <v>27425</v>
      </c>
      <c r="P3" s="80"/>
    </row>
    <row r="4" spans="1:16" ht="19.5" customHeight="1" x14ac:dyDescent="0.2">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3021</v>
      </c>
      <c r="B19" s="377"/>
      <c r="C19" s="378"/>
      <c r="D19" s="143"/>
      <c r="E19" s="80">
        <f>SUM(E20:E274)</f>
        <v>0</v>
      </c>
      <c r="F19" s="80">
        <f>SUM(F20:F274)</f>
        <v>5</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Provjera</v>
      </c>
      <c r="C216" s="138" t="s">
        <v>3218</v>
      </c>
      <c r="D216" s="143"/>
      <c r="E216" s="80">
        <f t="shared" si="20"/>
        <v>0</v>
      </c>
      <c r="F216" s="80">
        <f t="shared" si="21"/>
        <v>1</v>
      </c>
      <c r="G216" s="80"/>
      <c r="H216" s="80"/>
      <c r="I216" s="80"/>
      <c r="J216" s="80"/>
      <c r="K216" s="80"/>
      <c r="L216" s="80">
        <f>IF(AND('PR-RAS'!D117&gt;0,SUM('PR-RAS'!D710:'PR-RAS'!D712)=0),1,0)</f>
        <v>1</v>
      </c>
      <c r="M216" s="80">
        <f>IF(AND('PR-RAS'!E117&gt;0,SUM('PR-RAS'!E710:'PR-RAS'!E712)=0),1,0)</f>
        <v>1</v>
      </c>
      <c r="N216" s="80"/>
      <c r="O216" s="80"/>
      <c r="P216" s="80"/>
    </row>
    <row r="217" spans="1:16" ht="30" customHeight="1" x14ac:dyDescent="0.2">
      <c r="A217" s="153">
        <v>180</v>
      </c>
      <c r="B217" s="154" t="str">
        <f t="shared" si="19"/>
        <v>Provjera</v>
      </c>
      <c r="C217" s="138" t="s">
        <v>3219</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Provjera</v>
      </c>
      <c r="C218" s="138" t="s">
        <v>3220</v>
      </c>
      <c r="D218" s="143"/>
      <c r="E218" s="80">
        <f t="shared" si="20"/>
        <v>0</v>
      </c>
      <c r="F218" s="80">
        <f t="shared" si="21"/>
        <v>1</v>
      </c>
      <c r="G218" s="80"/>
      <c r="H218" s="80"/>
      <c r="I218" s="80"/>
      <c r="J218" s="80"/>
      <c r="K218" s="80"/>
      <c r="L218" s="80">
        <f>IF(AND('PR-RAS'!D183&gt;0,'PR-RAS'!D720=0),1,0)</f>
        <v>1</v>
      </c>
      <c r="M218" s="80">
        <f>IF(AND('PR-RAS'!E183&gt;0,'PR-RAS'!E720=0),1,0)</f>
        <v>1</v>
      </c>
      <c r="N218" s="80"/>
      <c r="O218" s="80"/>
      <c r="P218" s="80"/>
    </row>
    <row r="219" spans="1:16" ht="32.25" customHeight="1" x14ac:dyDescent="0.2">
      <c r="A219" s="153">
        <v>182</v>
      </c>
      <c r="B219" s="154" t="str">
        <f t="shared" si="19"/>
        <v>Provjera</v>
      </c>
      <c r="C219" s="138" t="s">
        <v>3221</v>
      </c>
      <c r="D219" s="143"/>
      <c r="E219" s="80">
        <f t="shared" si="20"/>
        <v>0</v>
      </c>
      <c r="F219" s="80">
        <f t="shared" si="21"/>
        <v>1</v>
      </c>
      <c r="G219" s="80"/>
      <c r="H219" s="80"/>
      <c r="I219" s="80"/>
      <c r="J219" s="80"/>
      <c r="K219" s="80"/>
      <c r="L219" s="80">
        <f>IF(AND('PR-RAS'!D184&gt;0,SUM('PR-RAS'!D721:D723)=0),1,0)</f>
        <v>1</v>
      </c>
      <c r="M219" s="80">
        <f>IF(AND('PR-RAS'!E184&gt;0,SUM('PR-RAS'!E721:E723)=0),1,0)</f>
        <v>1</v>
      </c>
      <c r="N219" s="80"/>
      <c r="O219" s="80"/>
      <c r="P219" s="80"/>
    </row>
    <row r="220" spans="1:16" ht="30" customHeight="1" x14ac:dyDescent="0.2">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3223</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3224</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36</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35</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Pereško</cp:lastModifiedBy>
  <cp:lastPrinted>2022-07-07T06:28:53Z</cp:lastPrinted>
  <dcterms:created xsi:type="dcterms:W3CDTF">2022-04-01T05:14:30Z</dcterms:created>
  <dcterms:modified xsi:type="dcterms:W3CDTF">2022-07-08T06:39:50Z</dcterms:modified>
</cp:coreProperties>
</file>